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45" windowWidth="15600" windowHeight="7995" activeTab="4"/>
  </bookViews>
  <sheets>
    <sheet name="Welcome" sheetId="12" r:id="rId1"/>
    <sheet name="original" sheetId="7" state="hidden" r:id="rId2"/>
    <sheet name="Alternative 1" sheetId="9" r:id="rId3"/>
    <sheet name="Alternative 2" sheetId="11" r:id="rId4"/>
    <sheet name="charts" sheetId="10" r:id="rId5"/>
  </sheets>
  <calcPr calcId="145621"/>
</workbook>
</file>

<file path=xl/calcChain.xml><?xml version="1.0" encoding="utf-8"?>
<calcChain xmlns="http://schemas.openxmlformats.org/spreadsheetml/2006/main">
  <c r="C23" i="9" l="1"/>
  <c r="F8" i="11" l="1"/>
  <c r="F8" i="9" l="1"/>
  <c r="H39" i="11" l="1"/>
  <c r="H38" i="11"/>
  <c r="H37" i="11"/>
  <c r="H36" i="11"/>
  <c r="H35" i="11"/>
  <c r="L32" i="11"/>
  <c r="H34" i="11"/>
  <c r="H33" i="11"/>
  <c r="H32" i="11"/>
  <c r="C30" i="11"/>
  <c r="C33" i="11" s="1"/>
  <c r="H28" i="11"/>
  <c r="H27" i="11"/>
  <c r="H26" i="11"/>
  <c r="H25" i="11"/>
  <c r="M24" i="11"/>
  <c r="H24" i="11"/>
  <c r="M23" i="11"/>
  <c r="H23" i="11"/>
  <c r="M22" i="11"/>
  <c r="H22" i="11"/>
  <c r="M21" i="11"/>
  <c r="H21" i="11"/>
  <c r="C20" i="11"/>
  <c r="C34" i="11" s="1"/>
  <c r="C19" i="11"/>
  <c r="H15" i="11"/>
  <c r="H14" i="11"/>
  <c r="H13" i="11"/>
  <c r="K12" i="11"/>
  <c r="K15" i="11" s="1"/>
  <c r="H12" i="11"/>
  <c r="H11" i="11"/>
  <c r="H10" i="11"/>
  <c r="H9" i="11"/>
  <c r="H8" i="11"/>
  <c r="M25" i="11" l="1"/>
  <c r="K53" i="11" s="1"/>
  <c r="H16" i="11"/>
  <c r="H40" i="11"/>
  <c r="H29" i="11"/>
  <c r="H39" i="9"/>
  <c r="H38" i="9"/>
  <c r="H37" i="9"/>
  <c r="H36" i="9"/>
  <c r="H35" i="9"/>
  <c r="L32" i="9"/>
  <c r="H34" i="9"/>
  <c r="H33" i="9"/>
  <c r="H32" i="9"/>
  <c r="C30" i="9"/>
  <c r="C33" i="9" s="1"/>
  <c r="H28" i="9"/>
  <c r="H27" i="9"/>
  <c r="H26" i="9"/>
  <c r="H25" i="9"/>
  <c r="M24" i="9"/>
  <c r="H24" i="9"/>
  <c r="M23" i="9"/>
  <c r="H23" i="9"/>
  <c r="M22" i="9"/>
  <c r="H22" i="9"/>
  <c r="M21" i="9"/>
  <c r="H21" i="9"/>
  <c r="C20" i="9"/>
  <c r="C34" i="9" s="1"/>
  <c r="C19" i="9"/>
  <c r="H15" i="9"/>
  <c r="H14" i="9"/>
  <c r="H13" i="9"/>
  <c r="K12" i="9"/>
  <c r="K15" i="9" s="1"/>
  <c r="H12" i="9"/>
  <c r="H11" i="9"/>
  <c r="H10" i="9"/>
  <c r="H9" i="9"/>
  <c r="H8" i="9"/>
  <c r="F8" i="7"/>
  <c r="K12" i="7"/>
  <c r="F56" i="9" l="1"/>
  <c r="K52" i="11"/>
  <c r="K54" i="11" s="1"/>
  <c r="M25" i="9"/>
  <c r="H16" i="9"/>
  <c r="H40" i="9"/>
  <c r="H29" i="9"/>
  <c r="K16" i="7"/>
  <c r="F55" i="9" l="1"/>
  <c r="H15" i="7"/>
  <c r="M21" i="7" l="1"/>
  <c r="L34" i="7" l="1"/>
  <c r="H39" i="7" l="1"/>
  <c r="H38" i="7"/>
  <c r="H37" i="7"/>
  <c r="H36" i="7"/>
  <c r="H35" i="7"/>
  <c r="H34" i="7"/>
  <c r="H33" i="7"/>
  <c r="H32" i="7"/>
  <c r="C30" i="7"/>
  <c r="C33" i="7" s="1"/>
  <c r="H28" i="7"/>
  <c r="H27" i="7"/>
  <c r="H26" i="7"/>
  <c r="H25" i="7"/>
  <c r="M24" i="7"/>
  <c r="H24" i="7"/>
  <c r="M23" i="7"/>
  <c r="H23" i="7"/>
  <c r="M22" i="7"/>
  <c r="M25" i="7" s="1"/>
  <c r="K37" i="7" s="1"/>
  <c r="H22" i="7"/>
  <c r="H21" i="7"/>
  <c r="C20" i="7"/>
  <c r="C34" i="7" s="1"/>
  <c r="C19" i="7"/>
  <c r="H14" i="7"/>
  <c r="H13" i="7"/>
  <c r="H12" i="7"/>
  <c r="H11" i="7"/>
  <c r="H10" i="7"/>
  <c r="H9" i="7"/>
  <c r="H29" i="7" l="1"/>
  <c r="H40" i="7"/>
  <c r="H8" i="7" l="1"/>
  <c r="H16" i="7" s="1"/>
  <c r="K36" i="7" s="1"/>
  <c r="K38" i="7" s="1"/>
  <c r="F57" i="9"/>
</calcChain>
</file>

<file path=xl/sharedStrings.xml><?xml version="1.0" encoding="utf-8"?>
<sst xmlns="http://schemas.openxmlformats.org/spreadsheetml/2006/main" count="354" uniqueCount="96">
  <si>
    <t>Event</t>
  </si>
  <si>
    <t xml:space="preserve">Income </t>
  </si>
  <si>
    <t>Costs</t>
  </si>
  <si>
    <t>Venue Statistics</t>
  </si>
  <si>
    <t>Food</t>
  </si>
  <si>
    <t>Equipment Hire/Purchase</t>
  </si>
  <si>
    <t>Size  (area available sq meters)</t>
  </si>
  <si>
    <t>Maximum capacity</t>
  </si>
  <si>
    <t>Item</t>
  </si>
  <si>
    <t xml:space="preserve">Price </t>
  </si>
  <si>
    <t>Predicted No. sold</t>
  </si>
  <si>
    <t>Income</t>
  </si>
  <si>
    <t>Cost</t>
  </si>
  <si>
    <t>Venue decisions (Pitches)</t>
  </si>
  <si>
    <t>Charity</t>
  </si>
  <si>
    <t>Number of charities</t>
  </si>
  <si>
    <t>Charge per charity</t>
  </si>
  <si>
    <t>Hire of Pitches to charities</t>
  </si>
  <si>
    <t>Number hired</t>
  </si>
  <si>
    <t>Income from pitch hired</t>
  </si>
  <si>
    <t>Drink</t>
  </si>
  <si>
    <t>Freebies</t>
  </si>
  <si>
    <t>Number</t>
  </si>
  <si>
    <t>Item Price</t>
  </si>
  <si>
    <t>Venue decisions (Ticket prices)</t>
  </si>
  <si>
    <t>Number of tickets available</t>
  </si>
  <si>
    <t>Adult prices</t>
  </si>
  <si>
    <t>Child price</t>
  </si>
  <si>
    <t>Predicted ticket sales</t>
  </si>
  <si>
    <t>Adult</t>
  </si>
  <si>
    <t>Children</t>
  </si>
  <si>
    <t>Income from ticket sales</t>
  </si>
  <si>
    <t>Venue Income</t>
  </si>
  <si>
    <t>Ticket sales</t>
  </si>
  <si>
    <t>Pitch hire</t>
  </si>
  <si>
    <t>Attractions and activities</t>
  </si>
  <si>
    <t>Name</t>
  </si>
  <si>
    <t>Advertising</t>
  </si>
  <si>
    <t>Description</t>
  </si>
  <si>
    <t>Event overview</t>
  </si>
  <si>
    <t>Profit/Loss</t>
  </si>
  <si>
    <t>British red cross, cancer research uk, st john ambulance and Muslim Aid.</t>
  </si>
  <si>
    <t>chips</t>
  </si>
  <si>
    <t>Hot dogs</t>
  </si>
  <si>
    <t>samosas</t>
  </si>
  <si>
    <t>curry and naan</t>
  </si>
  <si>
    <t>wraps</t>
  </si>
  <si>
    <t>sweet package</t>
  </si>
  <si>
    <t>coke cans</t>
  </si>
  <si>
    <t>small coke bottles</t>
  </si>
  <si>
    <t>Smirnoff</t>
  </si>
  <si>
    <t>Budweiser</t>
  </si>
  <si>
    <t>sprite</t>
  </si>
  <si>
    <t>Fanta</t>
  </si>
  <si>
    <t>Foster's</t>
  </si>
  <si>
    <t>Water</t>
  </si>
  <si>
    <t>Total</t>
  </si>
  <si>
    <t>Nachos</t>
  </si>
  <si>
    <t>Bouncy castles</t>
  </si>
  <si>
    <t>Bumper cars</t>
  </si>
  <si>
    <t>Carousel</t>
  </si>
  <si>
    <t>Face painting</t>
  </si>
  <si>
    <t>DJ</t>
  </si>
  <si>
    <t>A magician</t>
  </si>
  <si>
    <t>Face painting kit</t>
  </si>
  <si>
    <t>Clown balloon artist</t>
  </si>
  <si>
    <t>clown Balloon Artist</t>
  </si>
  <si>
    <t>Magician</t>
  </si>
  <si>
    <t>Face paining and facepaint kits</t>
  </si>
  <si>
    <t>bouncy castles</t>
  </si>
  <si>
    <t>carousel</t>
  </si>
  <si>
    <t>bumper cars</t>
  </si>
  <si>
    <t>eco friendly pens</t>
  </si>
  <si>
    <t>blow up hammers</t>
  </si>
  <si>
    <t>posters</t>
  </si>
  <si>
    <t>leaflets</t>
  </si>
  <si>
    <t>Amount</t>
  </si>
  <si>
    <t>Costs/expenses</t>
  </si>
  <si>
    <t>Brainteaser Jenga Blocks</t>
  </si>
  <si>
    <t>Activities</t>
  </si>
  <si>
    <t>Anti stress toy world</t>
  </si>
  <si>
    <t>trampoline</t>
  </si>
  <si>
    <t>A4 leaflets</t>
  </si>
  <si>
    <t>Food suppliers</t>
  </si>
  <si>
    <t>Tesco</t>
  </si>
  <si>
    <t>Asda</t>
  </si>
  <si>
    <t>Drink supplies</t>
  </si>
  <si>
    <t>simply sensational catering</t>
  </si>
  <si>
    <t>Waitrose</t>
  </si>
  <si>
    <t>Xpress catering</t>
  </si>
  <si>
    <t>To dine for Catering</t>
  </si>
  <si>
    <t>Website</t>
  </si>
  <si>
    <t>Income from Advert</t>
  </si>
  <si>
    <t>Advert</t>
  </si>
  <si>
    <t>`</t>
  </si>
  <si>
    <t>Sainsbury's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</si>
</sst>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1" xfId="0" applyBorder="1"/>
    <xf numFmtId="0" fontId="0" fillId="2" borderId="1" xfId="0" applyFill="1" applyBorder="1"/>
    <xf numFmtId="0" fontId="0" fillId="3" borderId="0" xfId="0" applyFill="1" applyBorder="1"/>
    <xf numFmtId="0" fontId="0" fillId="0" borderId="0" xfId="0" applyFill="1" applyBorder="1"/>
    <xf numFmtId="0" fontId="0" fillId="4" borderId="6" xfId="0" applyFill="1" applyBorder="1"/>
    <xf numFmtId="0" fontId="0" fillId="4" borderId="8" xfId="0" applyFill="1" applyBorder="1"/>
    <xf numFmtId="0" fontId="0" fillId="0" borderId="10" xfId="0" applyBorder="1"/>
    <xf numFmtId="0" fontId="0" fillId="4" borderId="5" xfId="0" applyFill="1" applyBorder="1"/>
    <xf numFmtId="0" fontId="0" fillId="4" borderId="7" xfId="0" applyFill="1" applyBorder="1"/>
    <xf numFmtId="0" fontId="0" fillId="2" borderId="9" xfId="0" applyFill="1" applyBorder="1"/>
    <xf numFmtId="0" fontId="0" fillId="2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5" xfId="0" applyFill="1" applyBorder="1"/>
    <xf numFmtId="0" fontId="0" fillId="4" borderId="16" xfId="0" applyFill="1" applyBorder="1"/>
    <xf numFmtId="0" fontId="0" fillId="2" borderId="12" xfId="0" applyFill="1" applyBorder="1"/>
    <xf numFmtId="0" fontId="0" fillId="3" borderId="10" xfId="0" applyFill="1" applyBorder="1"/>
    <xf numFmtId="0" fontId="0" fillId="4" borderId="1" xfId="0" applyFill="1" applyBorder="1"/>
    <xf numFmtId="0" fontId="0" fillId="3" borderId="1" xfId="0" applyFill="1" applyBorder="1"/>
    <xf numFmtId="0" fontId="0" fillId="0" borderId="18" xfId="0" applyBorder="1"/>
    <xf numFmtId="0" fontId="0" fillId="4" borderId="19" xfId="0" applyFill="1" applyBorder="1"/>
    <xf numFmtId="0" fontId="0" fillId="0" borderId="13" xfId="0" applyBorder="1"/>
    <xf numFmtId="0" fontId="0" fillId="4" borderId="14" xfId="0" applyFill="1" applyBorder="1"/>
    <xf numFmtId="0" fontId="0" fillId="0" borderId="15" xfId="0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0" xfId="0" applyBorder="1"/>
    <xf numFmtId="8" fontId="0" fillId="4" borderId="17" xfId="0" applyNumberFormat="1" applyFill="1" applyBorder="1"/>
    <xf numFmtId="8" fontId="0" fillId="4" borderId="14" xfId="0" applyNumberFormat="1" applyFill="1" applyBorder="1"/>
    <xf numFmtId="6" fontId="0" fillId="6" borderId="17" xfId="0" applyNumberFormat="1" applyFill="1" applyBorder="1"/>
    <xf numFmtId="6" fontId="0" fillId="6" borderId="19" xfId="0" applyNumberFormat="1" applyFill="1" applyBorder="1"/>
    <xf numFmtId="8" fontId="0" fillId="6" borderId="17" xfId="0" applyNumberFormat="1" applyFill="1" applyBorder="1"/>
    <xf numFmtId="164" fontId="0" fillId="4" borderId="12" xfId="0" applyNumberFormat="1" applyFill="1" applyBorder="1"/>
    <xf numFmtId="164" fontId="0" fillId="4" borderId="16" xfId="0" applyNumberFormat="1" applyFill="1" applyBorder="1"/>
    <xf numFmtId="164" fontId="0" fillId="5" borderId="14" xfId="0" applyNumberFormat="1" applyFill="1" applyBorder="1"/>
    <xf numFmtId="0" fontId="0" fillId="7" borderId="0" xfId="0" applyFill="1"/>
    <xf numFmtId="164" fontId="0" fillId="7" borderId="0" xfId="0" applyNumberFormat="1" applyFill="1"/>
    <xf numFmtId="164" fontId="0" fillId="7" borderId="14" xfId="0" applyNumberFormat="1" applyFill="1" applyBorder="1"/>
    <xf numFmtId="7" fontId="1" fillId="5" borderId="12" xfId="1" applyNumberFormat="1" applyFont="1" applyFill="1" applyBorder="1"/>
    <xf numFmtId="7" fontId="0" fillId="7" borderId="0" xfId="0" applyNumberFormat="1" applyFill="1"/>
    <xf numFmtId="164" fontId="0" fillId="5" borderId="1" xfId="1" applyNumberFormat="1" applyFont="1" applyFill="1" applyBorder="1"/>
    <xf numFmtId="0" fontId="2" fillId="0" borderId="0" xfId="0" applyFont="1"/>
    <xf numFmtId="0" fontId="0" fillId="7" borderId="0" xfId="0" applyFont="1" applyFill="1"/>
    <xf numFmtId="164" fontId="0" fillId="6" borderId="19" xfId="0" applyNumberFormat="1" applyFill="1" applyBorder="1"/>
    <xf numFmtId="7" fontId="0" fillId="6" borderId="17" xfId="0" applyNumberFormat="1" applyFill="1" applyBorder="1"/>
    <xf numFmtId="0" fontId="0" fillId="3" borderId="13" xfId="0" applyFill="1" applyBorder="1"/>
    <xf numFmtId="164" fontId="0" fillId="3" borderId="12" xfId="0" applyNumberFormat="1" applyFill="1" applyBorder="1"/>
    <xf numFmtId="0" fontId="0" fillId="3" borderId="15" xfId="0" applyFill="1" applyBorder="1"/>
    <xf numFmtId="164" fontId="0" fillId="3" borderId="16" xfId="0" applyNumberFormat="1" applyFill="1" applyBorder="1"/>
    <xf numFmtId="0" fontId="0" fillId="4" borderId="19" xfId="0" applyFill="1" applyBorder="1" applyAlignment="1">
      <alignment wrapText="1"/>
    </xf>
    <xf numFmtId="164" fontId="0" fillId="4" borderId="1" xfId="0" applyNumberFormat="1" applyFill="1" applyBorder="1"/>
    <xf numFmtId="0" fontId="0" fillId="8" borderId="1" xfId="0" applyFill="1" applyBorder="1"/>
    <xf numFmtId="164" fontId="0" fillId="8" borderId="1" xfId="0" applyNumberFormat="1" applyFill="1" applyBorder="1"/>
    <xf numFmtId="0" fontId="0" fillId="7" borderId="0" xfId="0" applyFill="1" applyBorder="1"/>
    <xf numFmtId="164" fontId="0" fillId="7" borderId="0" xfId="0" applyNumberFormat="1" applyFill="1" applyBorder="1"/>
    <xf numFmtId="164" fontId="0" fillId="4" borderId="15" xfId="0" applyNumberFormat="1" applyFill="1" applyBorder="1"/>
    <xf numFmtId="164" fontId="0" fillId="7" borderId="15" xfId="0" applyNumberFormat="1" applyFill="1" applyBorder="1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4" borderId="12" xfId="0" applyFill="1" applyBorder="1" applyProtection="1">
      <protection hidden="1"/>
    </xf>
    <xf numFmtId="0" fontId="0" fillId="4" borderId="13" xfId="0" applyFill="1" applyBorder="1" applyProtection="1">
      <protection hidden="1"/>
    </xf>
    <xf numFmtId="164" fontId="0" fillId="4" borderId="12" xfId="0" applyNumberFormat="1" applyFill="1" applyBorder="1" applyProtection="1">
      <protection hidden="1"/>
    </xf>
    <xf numFmtId="0" fontId="0" fillId="4" borderId="15" xfId="0" applyFill="1" applyBorder="1" applyProtection="1">
      <protection hidden="1"/>
    </xf>
    <xf numFmtId="164" fontId="0" fillId="4" borderId="16" xfId="0" applyNumberFormat="1" applyFill="1" applyBorder="1" applyProtection="1">
      <protection hidden="1"/>
    </xf>
    <xf numFmtId="164" fontId="0" fillId="2" borderId="19" xfId="0" applyNumberFormat="1" applyFill="1" applyBorder="1"/>
    <xf numFmtId="7" fontId="0" fillId="9" borderId="17" xfId="0" applyNumberFormat="1" applyFill="1" applyBorder="1"/>
    <xf numFmtId="7" fontId="0" fillId="2" borderId="17" xfId="0" applyNumberFormat="1" applyFill="1" applyBorder="1"/>
    <xf numFmtId="0" fontId="0" fillId="9" borderId="15" xfId="0" applyFill="1" applyBorder="1"/>
    <xf numFmtId="0" fontId="0" fillId="4" borderId="12" xfId="0" applyFill="1" applyBorder="1"/>
    <xf numFmtId="164" fontId="0" fillId="2" borderId="19" xfId="0" applyNumberFormat="1" applyFill="1" applyBorder="1"/>
    <xf numFmtId="7" fontId="0" fillId="9" borderId="17" xfId="0" applyNumberFormat="1" applyFill="1" applyBorder="1"/>
    <xf numFmtId="7" fontId="0" fillId="2" borderId="17" xfId="0" applyNumberFormat="1" applyFill="1" applyBorder="1"/>
    <xf numFmtId="0" fontId="0" fillId="2" borderId="18" xfId="0" applyFill="1" applyBorder="1"/>
    <xf numFmtId="0" fontId="0" fillId="2" borderId="15" xfId="0" applyFill="1" applyBorder="1"/>
    <xf numFmtId="0" fontId="0" fillId="8" borderId="12" xfId="0" applyFill="1" applyBorder="1"/>
    <xf numFmtId="164" fontId="0" fillId="8" borderId="12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Event</a:t>
            </a:r>
            <a:r>
              <a:rPr lang="en-GB" baseline="0"/>
              <a:t> Overview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4.9553474578516228E-2"/>
          <c:w val="0.83604029816184333"/>
          <c:h val="0.9189656419219101"/>
        </c:manualLayout>
      </c:layout>
      <c:pieChart>
        <c:varyColors val="1"/>
        <c:ser>
          <c:idx val="0"/>
          <c:order val="0"/>
          <c:explosion val="30"/>
          <c:dPt>
            <c:idx val="0"/>
            <c:bubble3D val="0"/>
            <c:explosion val="0"/>
          </c:dPt>
          <c:dPt>
            <c:idx val="1"/>
            <c:bubble3D val="0"/>
            <c:explosion val="0"/>
          </c:dPt>
          <c:dPt>
            <c:idx val="2"/>
            <c:bubble3D val="0"/>
            <c:explosion val="1"/>
          </c:dPt>
          <c:dLbls>
            <c:dLbl>
              <c:idx val="0"/>
              <c:layout>
                <c:manualLayout>
                  <c:x val="-0.23423689256135902"/>
                  <c:y val="-4.9653712787459917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£8582.50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£2012.50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7007223458212298"/>
                  <c:y val="6.00860043832736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£6570.00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original!$J$36:$J$38</c:f>
              <c:strCache>
                <c:ptCount val="3"/>
                <c:pt idx="0">
                  <c:v>Income</c:v>
                </c:pt>
                <c:pt idx="1">
                  <c:v>Costs</c:v>
                </c:pt>
                <c:pt idx="2">
                  <c:v>Profit/Loss</c:v>
                </c:pt>
              </c:strCache>
            </c:strRef>
          </c:cat>
          <c:val>
            <c:numRef>
              <c:f>original!$K$36:$K$38</c:f>
              <c:numCache>
                <c:formatCode>"£"#,##0.00_);\("£"#,##0.00\)</c:formatCode>
                <c:ptCount val="3"/>
                <c:pt idx="0" formatCode="&quot;£&quot;#,##0.00">
                  <c:v>7652.5</c:v>
                </c:pt>
                <c:pt idx="1">
                  <c:v>1872.5</c:v>
                </c:pt>
                <c:pt idx="2">
                  <c:v>5780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Predicted</a:t>
            </a:r>
            <a:r>
              <a:rPr lang="en-US" baseline="0"/>
              <a:t> amount drinks sold</a:t>
            </a:r>
            <a:endParaRPr lang="en-US"/>
          </a:p>
        </c:rich>
      </c:tx>
      <c:layout>
        <c:manualLayout>
          <c:xMode val="edge"/>
          <c:yMode val="edge"/>
          <c:x val="0.18959711286089242"/>
          <c:y val="7.45672124024817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738407699037615E-2"/>
          <c:y val="0.28806457682757469"/>
          <c:w val="0.89295625546806656"/>
          <c:h val="0.55032370953630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'Alternative 1'!$E$21:$E$28</c:f>
              <c:strCache>
                <c:ptCount val="1"/>
                <c:pt idx="0">
                  <c:v>coke cans small coke bottles Budweiser Smirnoff sprite Fanta Foster's Water</c:v>
                </c:pt>
              </c:strCache>
            </c:strRef>
          </c:tx>
          <c:invertIfNegative val="0"/>
          <c:val>
            <c:numRef>
              <c:f>'Alternative 1'!$G$21:$G$28</c:f>
              <c:numCache>
                <c:formatCode>General</c:formatCode>
                <c:ptCount val="8"/>
                <c:pt idx="0">
                  <c:v>450</c:v>
                </c:pt>
                <c:pt idx="1">
                  <c:v>400</c:v>
                </c:pt>
                <c:pt idx="2">
                  <c:v>250</c:v>
                </c:pt>
                <c:pt idx="3">
                  <c:v>200</c:v>
                </c:pt>
                <c:pt idx="4">
                  <c:v>150</c:v>
                </c:pt>
                <c:pt idx="5">
                  <c:v>150</c:v>
                </c:pt>
                <c:pt idx="6">
                  <c:v>250</c:v>
                </c:pt>
                <c:pt idx="7">
                  <c:v>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95616"/>
        <c:axId val="104897152"/>
      </c:barChart>
      <c:catAx>
        <c:axId val="104895616"/>
        <c:scaling>
          <c:orientation val="minMax"/>
        </c:scaling>
        <c:delete val="1"/>
        <c:axPos val="b"/>
        <c:majorTickMark val="out"/>
        <c:minorTickMark val="none"/>
        <c:tickLblPos val="nextTo"/>
        <c:crossAx val="104897152"/>
        <c:crosses val="autoZero"/>
        <c:auto val="1"/>
        <c:lblAlgn val="ctr"/>
        <c:lblOffset val="100"/>
        <c:noMultiLvlLbl val="0"/>
      </c:catAx>
      <c:valAx>
        <c:axId val="10489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89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Alternative</a:t>
            </a:r>
            <a:r>
              <a:rPr lang="en-GB" baseline="0"/>
              <a:t> 1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'Alternative 1'!$E$55:$E$57</c:f>
              <c:strCache>
                <c:ptCount val="1"/>
                <c:pt idx="0">
                  <c:v>Income Costs Profit/Loss</c:v>
                </c:pt>
              </c:strCache>
            </c:strRef>
          </c:tx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'Alternative 1'!$E$55:$E$57</c:f>
              <c:strCache>
                <c:ptCount val="3"/>
                <c:pt idx="0">
                  <c:v>Income</c:v>
                </c:pt>
                <c:pt idx="1">
                  <c:v>Costs</c:v>
                </c:pt>
                <c:pt idx="2">
                  <c:v>Profit/Loss</c:v>
                </c:pt>
              </c:strCache>
            </c:strRef>
          </c:cat>
          <c:val>
            <c:numRef>
              <c:f>'Alternative 1'!$F$55:$F$57</c:f>
              <c:numCache>
                <c:formatCode>"£"#,##0.00_);\("£"#,##0.00\)</c:formatCode>
                <c:ptCount val="3"/>
                <c:pt idx="0" formatCode="&quot;£&quot;#,##0.00">
                  <c:v>10273.459999999999</c:v>
                </c:pt>
                <c:pt idx="1">
                  <c:v>5002.5</c:v>
                </c:pt>
                <c:pt idx="2">
                  <c:v>5270.9599999999991</c:v>
                </c:pt>
              </c:numCache>
            </c:numRef>
          </c:val>
        </c:ser>
        <c:ser>
          <c:idx val="1"/>
          <c:order val="1"/>
          <c:tx>
            <c:strRef>
              <c:f>'Alternative 1'!$E$55:$E$57</c:f>
              <c:strCache>
                <c:ptCount val="1"/>
                <c:pt idx="0">
                  <c:v>Income Costs Profit/Loss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'Alternative 1'!$E$55:$E$57</c:f>
              <c:strCache>
                <c:ptCount val="3"/>
                <c:pt idx="0">
                  <c:v>Income</c:v>
                </c:pt>
                <c:pt idx="1">
                  <c:v>Costs</c:v>
                </c:pt>
                <c:pt idx="2">
                  <c:v>Profit/Loss</c:v>
                </c:pt>
              </c:strCache>
            </c:strRef>
          </c:cat>
          <c:val>
            <c:numRef>
              <c:f>'Alternative 1'!$F$55:$F$57</c:f>
              <c:numCache>
                <c:formatCode>"£"#,##0.00_);\("£"#,##0.00\)</c:formatCode>
                <c:ptCount val="3"/>
                <c:pt idx="0" formatCode="&quot;£&quot;#,##0.00">
                  <c:v>10273.459999999999</c:v>
                </c:pt>
                <c:pt idx="1">
                  <c:v>5002.5</c:v>
                </c:pt>
                <c:pt idx="2">
                  <c:v>5270.9599999999991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Activity</a:t>
            </a:r>
            <a:r>
              <a:rPr lang="en-US" baseline="0"/>
              <a:t> costs</a:t>
            </a:r>
            <a:endParaRPr lang="en-US"/>
          </a:p>
        </c:rich>
      </c:tx>
      <c:layout>
        <c:manualLayout>
          <c:xMode val="edge"/>
          <c:yMode val="edge"/>
          <c:x val="0.22219955460112942"/>
          <c:y val="3.107404313987887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'Alternative 1'!$J$8:$J$14</c:f>
              <c:strCache>
                <c:ptCount val="1"/>
                <c:pt idx="0">
                  <c:v>clown Balloon Artist DJ Magician Face paining and facepaint kits trampoline carousel bumper cars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'Alternative 1'!$J$8:$J$14</c:f>
              <c:strCache>
                <c:ptCount val="7"/>
                <c:pt idx="0">
                  <c:v>clown Balloon Artist</c:v>
                </c:pt>
                <c:pt idx="1">
                  <c:v>DJ</c:v>
                </c:pt>
                <c:pt idx="2">
                  <c:v>Magician</c:v>
                </c:pt>
                <c:pt idx="3">
                  <c:v>Face paining and facepaint kits</c:v>
                </c:pt>
                <c:pt idx="4">
                  <c:v>trampoline</c:v>
                </c:pt>
                <c:pt idx="5">
                  <c:v>carousel</c:v>
                </c:pt>
                <c:pt idx="6">
                  <c:v>bumper cars</c:v>
                </c:pt>
              </c:strCache>
            </c:strRef>
          </c:cat>
          <c:val>
            <c:numRef>
              <c:f>'Alternative 1'!$K$8:$K$14</c:f>
              <c:numCache>
                <c:formatCode>"£"#,##0.00_);\("£"#,##0.00\)</c:formatCode>
                <c:ptCount val="7"/>
                <c:pt idx="0">
                  <c:v>80</c:v>
                </c:pt>
                <c:pt idx="1">
                  <c:v>100</c:v>
                </c:pt>
                <c:pt idx="2">
                  <c:v>70</c:v>
                </c:pt>
                <c:pt idx="3">
                  <c:v>200</c:v>
                </c:pt>
                <c:pt idx="4">
                  <c:v>140</c:v>
                </c:pt>
                <c:pt idx="5">
                  <c:v>60</c:v>
                </c:pt>
                <c:pt idx="6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 rtl="0">
              <a:defRPr sz="800"/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800"/>
            </a:pPr>
            <a:endParaRPr lang="en-US"/>
          </a:p>
        </c:txPr>
      </c:legendEntry>
      <c:legendEntry>
        <c:idx val="2"/>
        <c:txPr>
          <a:bodyPr/>
          <a:lstStyle/>
          <a:p>
            <a:pPr rtl="0">
              <a:defRPr sz="800"/>
            </a:pPr>
            <a:endParaRPr lang="en-US"/>
          </a:p>
        </c:txPr>
      </c:legendEntry>
      <c:legendEntry>
        <c:idx val="3"/>
        <c:txPr>
          <a:bodyPr/>
          <a:lstStyle/>
          <a:p>
            <a:pPr rtl="0">
              <a:defRPr sz="800"/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800"/>
            </a:pPr>
            <a:endParaRPr lang="en-US"/>
          </a:p>
        </c:txPr>
      </c:legendEntry>
      <c:legendEntry>
        <c:idx val="5"/>
        <c:txPr>
          <a:bodyPr/>
          <a:lstStyle/>
          <a:p>
            <a:pPr rtl="0">
              <a:defRPr sz="800"/>
            </a:pPr>
            <a:endParaRPr lang="en-US"/>
          </a:p>
        </c:txPr>
      </c:legendEntry>
      <c:legendEntry>
        <c:idx val="6"/>
        <c:txPr>
          <a:bodyPr/>
          <a:lstStyle/>
          <a:p>
            <a:pPr rtl="0">
              <a:defRPr sz="800"/>
            </a:pPr>
            <a:endParaRPr lang="en-US"/>
          </a:p>
        </c:txPr>
      </c:legendEntry>
      <c:layout>
        <c:manualLayout>
          <c:xMode val="edge"/>
          <c:yMode val="edge"/>
          <c:x val="0.6518589437683926"/>
          <c:y val="0"/>
          <c:w val="0.34536327845382969"/>
          <c:h val="1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Alternative</a:t>
            </a:r>
            <a:r>
              <a:rPr lang="en-US" baseline="0"/>
              <a:t> activity costs</a:t>
            </a:r>
            <a:endParaRPr lang="en-US"/>
          </a:p>
        </c:rich>
      </c:tx>
      <c:layout>
        <c:manualLayout>
          <c:xMode val="edge"/>
          <c:yMode val="edge"/>
          <c:x val="0.2007985564304462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'Alternative 2'!$J$8:$J$14</c:f>
              <c:strCache>
                <c:ptCount val="1"/>
                <c:pt idx="0">
                  <c:v>clown Balloon Artist DJ Magician Face paining and facepaint kits bouncy castles carousel bumper cars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'Alternative 2'!$J$8:$J$14</c:f>
              <c:strCache>
                <c:ptCount val="7"/>
                <c:pt idx="0">
                  <c:v>clown Balloon Artist</c:v>
                </c:pt>
                <c:pt idx="1">
                  <c:v>DJ</c:v>
                </c:pt>
                <c:pt idx="2">
                  <c:v>Magician</c:v>
                </c:pt>
                <c:pt idx="3">
                  <c:v>Face paining and facepaint kits</c:v>
                </c:pt>
                <c:pt idx="4">
                  <c:v>bouncy castles</c:v>
                </c:pt>
                <c:pt idx="5">
                  <c:v>carousel</c:v>
                </c:pt>
                <c:pt idx="6">
                  <c:v>bumper cars</c:v>
                </c:pt>
              </c:strCache>
            </c:strRef>
          </c:cat>
          <c:val>
            <c:numRef>
              <c:f>'Alternative 2'!$K$8:$K$14</c:f>
              <c:numCache>
                <c:formatCode>"£"#,##0.00_);\("£"#,##0.00\)</c:formatCode>
                <c:ptCount val="7"/>
                <c:pt idx="0">
                  <c:v>80</c:v>
                </c:pt>
                <c:pt idx="1">
                  <c:v>100</c:v>
                </c:pt>
                <c:pt idx="2">
                  <c:v>70</c:v>
                </c:pt>
                <c:pt idx="3">
                  <c:v>200</c:v>
                </c:pt>
                <c:pt idx="4">
                  <c:v>280</c:v>
                </c:pt>
                <c:pt idx="5">
                  <c:v>60</c:v>
                </c:pt>
                <c:pt idx="6">
                  <c:v>300</c:v>
                </c:pt>
              </c:numCache>
            </c:numRef>
          </c:val>
        </c:ser>
        <c:ser>
          <c:idx val="1"/>
          <c:order val="1"/>
          <c:cat>
            <c:strRef>
              <c:f>'Alternative 2'!$J$8:$J$14</c:f>
              <c:strCache>
                <c:ptCount val="7"/>
                <c:pt idx="0">
                  <c:v>clown Balloon Artist</c:v>
                </c:pt>
                <c:pt idx="1">
                  <c:v>DJ</c:v>
                </c:pt>
                <c:pt idx="2">
                  <c:v>Magician</c:v>
                </c:pt>
                <c:pt idx="3">
                  <c:v>Face paining and facepaint kits</c:v>
                </c:pt>
                <c:pt idx="4">
                  <c:v>bouncy castles</c:v>
                </c:pt>
                <c:pt idx="5">
                  <c:v>carousel</c:v>
                </c:pt>
                <c:pt idx="6">
                  <c:v>bumper cars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'Alternative 2'!$K$8:$K$14</c:f>
              <c:strCache>
                <c:ptCount val="1"/>
                <c:pt idx="0">
                  <c:v>£80.00 £100.00 £70.00 £200.00 £280.00 £60.00 £300.00</c:v>
                </c:pt>
              </c:strCache>
            </c:strRef>
          </c:tx>
          <c:cat>
            <c:strRef>
              <c:f>'Alternative 2'!$J$8:$J$14</c:f>
              <c:strCache>
                <c:ptCount val="7"/>
                <c:pt idx="0">
                  <c:v>clown Balloon Artist</c:v>
                </c:pt>
                <c:pt idx="1">
                  <c:v>DJ</c:v>
                </c:pt>
                <c:pt idx="2">
                  <c:v>Magician</c:v>
                </c:pt>
                <c:pt idx="3">
                  <c:v>Face paining and facepaint kits</c:v>
                </c:pt>
                <c:pt idx="4">
                  <c:v>bouncy castles</c:v>
                </c:pt>
                <c:pt idx="5">
                  <c:v>carousel</c:v>
                </c:pt>
                <c:pt idx="6">
                  <c:v>bumper cars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'Alternative 2'!$J$8:$J$14</c:f>
              <c:strCache>
                <c:ptCount val="1"/>
                <c:pt idx="0">
                  <c:v>clown Balloon Artist DJ Magician Face paining and facepaint kits bouncy castles carousel bumper cars</c:v>
                </c:pt>
              </c:strCache>
            </c:strRef>
          </c:tx>
          <c:cat>
            <c:strRef>
              <c:f>'Alternative 2'!$J$8:$J$14</c:f>
              <c:strCache>
                <c:ptCount val="7"/>
                <c:pt idx="0">
                  <c:v>clown Balloon Artist</c:v>
                </c:pt>
                <c:pt idx="1">
                  <c:v>DJ</c:v>
                </c:pt>
                <c:pt idx="2">
                  <c:v>Magician</c:v>
                </c:pt>
                <c:pt idx="3">
                  <c:v>Face paining and facepaint kits</c:v>
                </c:pt>
                <c:pt idx="4">
                  <c:v>bouncy castles</c:v>
                </c:pt>
                <c:pt idx="5">
                  <c:v>carousel</c:v>
                </c:pt>
                <c:pt idx="6">
                  <c:v>bumper cars</c:v>
                </c:pt>
              </c:strCache>
            </c:strRef>
          </c:cat>
          <c:val>
            <c:numRef>
              <c:f>'Alternative 2'!$K$8:$K$14</c:f>
              <c:numCache>
                <c:formatCode>"£"#,##0.00_);\("£"#,##0.00\)</c:formatCode>
                <c:ptCount val="7"/>
                <c:pt idx="0">
                  <c:v>80</c:v>
                </c:pt>
                <c:pt idx="1">
                  <c:v>100</c:v>
                </c:pt>
                <c:pt idx="2">
                  <c:v>70</c:v>
                </c:pt>
                <c:pt idx="3">
                  <c:v>200</c:v>
                </c:pt>
                <c:pt idx="4">
                  <c:v>280</c:v>
                </c:pt>
                <c:pt idx="5">
                  <c:v>60</c:v>
                </c:pt>
                <c:pt idx="6">
                  <c:v>300</c:v>
                </c:pt>
              </c:numCache>
            </c:numRef>
          </c:val>
        </c:ser>
        <c:ser>
          <c:idx val="4"/>
          <c:order val="4"/>
          <c:tx>
            <c:strRef>
              <c:f>'Alternative 2'!$J$8:$J$14</c:f>
              <c:strCache>
                <c:ptCount val="1"/>
                <c:pt idx="0">
                  <c:v>clown Balloon Artist DJ Magician Face paining and facepaint kits bouncy castles carousel bumper cars</c:v>
                </c:pt>
              </c:strCache>
            </c:strRef>
          </c:tx>
          <c:cat>
            <c:strRef>
              <c:f>'Alternative 2'!$J$8:$J$14</c:f>
              <c:strCache>
                <c:ptCount val="7"/>
                <c:pt idx="0">
                  <c:v>clown Balloon Artist</c:v>
                </c:pt>
                <c:pt idx="1">
                  <c:v>DJ</c:v>
                </c:pt>
                <c:pt idx="2">
                  <c:v>Magician</c:v>
                </c:pt>
                <c:pt idx="3">
                  <c:v>Face paining and facepaint kits</c:v>
                </c:pt>
                <c:pt idx="4">
                  <c:v>bouncy castles</c:v>
                </c:pt>
                <c:pt idx="5">
                  <c:v>carousel</c:v>
                </c:pt>
                <c:pt idx="6">
                  <c:v>bumper cars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5262642169728782"/>
          <c:y val="6.1098716827063276E-2"/>
          <c:w val="0.43070691163604552"/>
          <c:h val="0.9315950504063377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Alternative</a:t>
            </a:r>
            <a:r>
              <a:rPr lang="en-US" baseline="0"/>
              <a:t> 2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'Alternative 2'!$J$52:$J$54</c:f>
              <c:strCache>
                <c:ptCount val="1"/>
                <c:pt idx="0">
                  <c:v>Income Costs Profit/Loss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'Alternative 1'!$E$55:$E$57</c:f>
              <c:strCache>
                <c:ptCount val="3"/>
                <c:pt idx="0">
                  <c:v>Income</c:v>
                </c:pt>
                <c:pt idx="1">
                  <c:v>Costs</c:v>
                </c:pt>
                <c:pt idx="2">
                  <c:v>Profit/Loss</c:v>
                </c:pt>
              </c:strCache>
            </c:strRef>
          </c:cat>
          <c:val>
            <c:numRef>
              <c:f>'Alternative 2'!$K$52:$K$54</c:f>
              <c:numCache>
                <c:formatCode>"£"#,##0.00_);\("£"#,##0.00\)</c:formatCode>
                <c:ptCount val="3"/>
                <c:pt idx="0" formatCode="&quot;£&quot;#,##0.00">
                  <c:v>11446.449999999999</c:v>
                </c:pt>
                <c:pt idx="1">
                  <c:v>5042.5</c:v>
                </c:pt>
                <c:pt idx="2">
                  <c:v>6403.9499999999989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3595975503062117"/>
          <c:y val="0.36742198891805189"/>
          <c:w val="0.24737357830271217"/>
          <c:h val="0.32985527850685331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281038</xdr:colOff>
      <xdr:row>10</xdr:row>
      <xdr:rowOff>136023</xdr:rowOff>
    </xdr:from>
    <xdr:ext cx="2905026" cy="937629"/>
    <xdr:sp macro="" textlink="">
      <xdr:nvSpPr>
        <xdr:cNvPr id="2" name="Rectangle 1"/>
        <xdr:cNvSpPr/>
      </xdr:nvSpPr>
      <xdr:spPr>
        <a:xfrm>
          <a:off x="3329038" y="2041023"/>
          <a:ext cx="290502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Welcome</a:t>
          </a:r>
        </a:p>
      </xdr:txBody>
    </xdr:sp>
    <xdr:clientData/>
  </xdr:oneCellAnchor>
  <xdr:twoCellAnchor editAs="oneCell">
    <xdr:from>
      <xdr:col>5</xdr:col>
      <xdr:colOff>311150</xdr:colOff>
      <xdr:row>2</xdr:row>
      <xdr:rowOff>19050</xdr:rowOff>
    </xdr:from>
    <xdr:to>
      <xdr:col>9</xdr:col>
      <xdr:colOff>284989</xdr:colOff>
      <xdr:row>11</xdr:row>
      <xdr:rowOff>113729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9150" y="400050"/>
          <a:ext cx="2412239" cy="180917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7</xdr:row>
      <xdr:rowOff>152400</xdr:rowOff>
    </xdr:from>
    <xdr:to>
      <xdr:col>6</xdr:col>
      <xdr:colOff>203013</xdr:colOff>
      <xdr:row>11</xdr:row>
      <xdr:rowOff>72294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485900"/>
          <a:ext cx="3136713" cy="681894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5</xdr:row>
      <xdr:rowOff>96012</xdr:rowOff>
    </xdr:from>
    <xdr:to>
      <xdr:col>13</xdr:col>
      <xdr:colOff>449454</xdr:colOff>
      <xdr:row>10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048512"/>
          <a:ext cx="2554479" cy="97078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15</xdr:row>
      <xdr:rowOff>32054</xdr:rowOff>
    </xdr:from>
    <xdr:to>
      <xdr:col>7</xdr:col>
      <xdr:colOff>38100</xdr:colOff>
      <xdr:row>21</xdr:row>
      <xdr:rowOff>100030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2889554"/>
          <a:ext cx="3648074" cy="1210976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257174</xdr:colOff>
      <xdr:row>15</xdr:row>
      <xdr:rowOff>44674</xdr:rowOff>
    </xdr:from>
    <xdr:to>
      <xdr:col>13</xdr:col>
      <xdr:colOff>533399</xdr:colOff>
      <xdr:row>22</xdr:row>
      <xdr:rowOff>162201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4" y="2902174"/>
          <a:ext cx="4543425" cy="1451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1162049</xdr:colOff>
      <xdr:row>0</xdr:row>
      <xdr:rowOff>9524</xdr:rowOff>
    </xdr:from>
    <xdr:to>
      <xdr:col>2</xdr:col>
      <xdr:colOff>3105148</xdr:colOff>
      <xdr:row>5</xdr:row>
      <xdr:rowOff>190499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49" y="9524"/>
          <a:ext cx="1943099" cy="1457325"/>
        </a:xfrm>
        <a:prstGeom prst="rect">
          <a:avLst/>
        </a:prstGeom>
      </xdr:spPr>
    </xdr:pic>
    <xdr:clientData/>
  </xdr:twoCellAnchor>
  <xdr:oneCellAnchor>
    <xdr:from>
      <xdr:col>2</xdr:col>
      <xdr:colOff>2638887</xdr:colOff>
      <xdr:row>0</xdr:row>
      <xdr:rowOff>0</xdr:rowOff>
    </xdr:from>
    <xdr:ext cx="7276638" cy="704310"/>
    <xdr:sp macro="" textlink="">
      <xdr:nvSpPr>
        <xdr:cNvPr id="3" name="Rectangle 2"/>
        <xdr:cNvSpPr/>
      </xdr:nvSpPr>
      <xdr:spPr>
        <a:xfrm>
          <a:off x="4734387" y="0"/>
          <a:ext cx="7276638" cy="70431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800" b="1" cap="none" spc="0">
              <a:ln w="22225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0070C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Community</a:t>
          </a:r>
          <a:r>
            <a:rPr lang="en-US" sz="2800" b="1" cap="none" spc="0" baseline="0">
              <a:ln w="22225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0070C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Spirit</a:t>
          </a:r>
          <a:endParaRPr lang="en-US" sz="2800" b="1" cap="none" spc="0">
            <a:ln w="22225">
              <a:solidFill>
                <a:schemeClr val="tx2">
                  <a:tint val="1000"/>
                </a:schemeClr>
              </a:solidFill>
              <a:prstDash val="solid"/>
            </a:ln>
            <a:solidFill>
              <a:srgbClr val="0070C0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twoCellAnchor>
    <xdr:from>
      <xdr:col>11</xdr:col>
      <xdr:colOff>25212</xdr:colOff>
      <xdr:row>35</xdr:row>
      <xdr:rowOff>28014</xdr:rowOff>
    </xdr:from>
    <xdr:to>
      <xdr:col>15</xdr:col>
      <xdr:colOff>574302</xdr:colOff>
      <xdr:row>49</xdr:row>
      <xdr:rowOff>75918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590549</xdr:colOff>
      <xdr:row>0</xdr:row>
      <xdr:rowOff>15875</xdr:rowOff>
    </xdr:from>
    <xdr:to>
      <xdr:col>2</xdr:col>
      <xdr:colOff>2533648</xdr:colOff>
      <xdr:row>6</xdr:row>
      <xdr:rowOff>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7674" y="15875"/>
          <a:ext cx="1943099" cy="1482725"/>
        </a:xfrm>
        <a:prstGeom prst="rect">
          <a:avLst/>
        </a:prstGeom>
      </xdr:spPr>
    </xdr:pic>
    <xdr:clientData/>
  </xdr:twoCellAnchor>
  <xdr:oneCellAnchor>
    <xdr:from>
      <xdr:col>2</xdr:col>
      <xdr:colOff>2638887</xdr:colOff>
      <xdr:row>0</xdr:row>
      <xdr:rowOff>0</xdr:rowOff>
    </xdr:from>
    <xdr:ext cx="7276638" cy="704310"/>
    <xdr:sp macro="" textlink="">
      <xdr:nvSpPr>
        <xdr:cNvPr id="3" name="Rectangle 2"/>
        <xdr:cNvSpPr/>
      </xdr:nvSpPr>
      <xdr:spPr>
        <a:xfrm>
          <a:off x="4734387" y="0"/>
          <a:ext cx="7276638" cy="70431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3600" b="1" cap="none" spc="0">
              <a:ln w="22225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0070C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Community</a:t>
          </a:r>
          <a:r>
            <a:rPr lang="en-US" sz="3600" b="1" cap="none" spc="0" baseline="0">
              <a:ln w="22225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0070C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Spirit</a:t>
          </a:r>
          <a:endParaRPr lang="en-US" sz="3600" b="1" cap="none" spc="0">
            <a:ln w="22225">
              <a:solidFill>
                <a:schemeClr val="tx2">
                  <a:tint val="1000"/>
                </a:schemeClr>
              </a:solidFill>
              <a:prstDash val="solid"/>
            </a:ln>
            <a:solidFill>
              <a:srgbClr val="0070C0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669924</xdr:colOff>
      <xdr:row>0</xdr:row>
      <xdr:rowOff>0</xdr:rowOff>
    </xdr:from>
    <xdr:to>
      <xdr:col>3</xdr:col>
      <xdr:colOff>25398</xdr:colOff>
      <xdr:row>5</xdr:row>
      <xdr:rowOff>203200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49" y="0"/>
          <a:ext cx="1943099" cy="1504950"/>
        </a:xfrm>
        <a:prstGeom prst="rect">
          <a:avLst/>
        </a:prstGeom>
      </xdr:spPr>
    </xdr:pic>
    <xdr:clientData/>
  </xdr:twoCellAnchor>
  <xdr:oneCellAnchor>
    <xdr:from>
      <xdr:col>2</xdr:col>
      <xdr:colOff>2638887</xdr:colOff>
      <xdr:row>0</xdr:row>
      <xdr:rowOff>0</xdr:rowOff>
    </xdr:from>
    <xdr:ext cx="7276638" cy="704310"/>
    <xdr:sp macro="" textlink="">
      <xdr:nvSpPr>
        <xdr:cNvPr id="3" name="Rectangle 2"/>
        <xdr:cNvSpPr/>
      </xdr:nvSpPr>
      <xdr:spPr>
        <a:xfrm>
          <a:off x="5029662" y="0"/>
          <a:ext cx="7276638" cy="70431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3600" b="1" cap="none" spc="0">
              <a:ln w="22225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0070C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Community</a:t>
          </a:r>
          <a:r>
            <a:rPr lang="en-US" sz="3600" b="1" cap="none" spc="0" baseline="0">
              <a:ln w="22225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0070C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Spirit</a:t>
          </a:r>
          <a:endParaRPr lang="en-US" sz="3600" b="1" cap="none" spc="0">
            <a:ln w="22225">
              <a:solidFill>
                <a:schemeClr val="tx2">
                  <a:tint val="1000"/>
                </a:schemeClr>
              </a:solidFill>
              <a:prstDash val="solid"/>
            </a:ln>
            <a:solidFill>
              <a:srgbClr val="0070C0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twoCellAnchor>
    <xdr:from>
      <xdr:col>4</xdr:col>
      <xdr:colOff>698500</xdr:colOff>
      <xdr:row>43</xdr:row>
      <xdr:rowOff>47625</xdr:rowOff>
    </xdr:from>
    <xdr:to>
      <xdr:col>7</xdr:col>
      <xdr:colOff>984250</xdr:colOff>
      <xdr:row>49</xdr:row>
      <xdr:rowOff>142875</xdr:rowOff>
    </xdr:to>
    <xdr:sp macro="" textlink="">
      <xdr:nvSpPr>
        <xdr:cNvPr id="5" name="TextBox 4"/>
        <xdr:cNvSpPr txBox="1"/>
      </xdr:nvSpPr>
      <xdr:spPr>
        <a:xfrm>
          <a:off x="6302375" y="9207500"/>
          <a:ext cx="3921125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Here i have used goalseek</a:t>
          </a:r>
          <a:r>
            <a:rPr lang="en-GB" sz="1400" baseline="0"/>
            <a:t> to achieve an overall outcome of £3000 by predicting an higher amount of budweiser that will be sold is now 340  with it being before was 250  which now increases my  income from the event.</a:t>
          </a:r>
          <a:endParaRPr lang="en-GB" sz="1400"/>
        </a:p>
      </xdr:txBody>
    </xdr:sp>
    <xdr:clientData/>
  </xdr:twoCellAnchor>
  <xdr:twoCellAnchor>
    <xdr:from>
      <xdr:col>5</xdr:col>
      <xdr:colOff>476250</xdr:colOff>
      <xdr:row>29</xdr:row>
      <xdr:rowOff>63500</xdr:rowOff>
    </xdr:from>
    <xdr:to>
      <xdr:col>7</xdr:col>
      <xdr:colOff>619125</xdr:colOff>
      <xdr:row>42</xdr:row>
      <xdr:rowOff>142875</xdr:rowOff>
    </xdr:to>
    <xdr:cxnSp macro="">
      <xdr:nvCxnSpPr>
        <xdr:cNvPr id="6" name="Straight Arrow Connector 5"/>
        <xdr:cNvCxnSpPr/>
      </xdr:nvCxnSpPr>
      <xdr:spPr>
        <a:xfrm flipV="1">
          <a:off x="7874000" y="6413500"/>
          <a:ext cx="1984375" cy="2682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35</xdr:row>
      <xdr:rowOff>157161</xdr:rowOff>
    </xdr:from>
    <xdr:to>
      <xdr:col>11</xdr:col>
      <xdr:colOff>171450</xdr:colOff>
      <xdr:row>54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20</xdr:row>
      <xdr:rowOff>176212</xdr:rowOff>
    </xdr:from>
    <xdr:to>
      <xdr:col>11</xdr:col>
      <xdr:colOff>304800</xdr:colOff>
      <xdr:row>35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561975</xdr:colOff>
      <xdr:row>51</xdr:row>
      <xdr:rowOff>66675</xdr:rowOff>
    </xdr:from>
    <xdr:to>
      <xdr:col>6</xdr:col>
      <xdr:colOff>66675</xdr:colOff>
      <xdr:row>55</xdr:row>
      <xdr:rowOff>0</xdr:rowOff>
    </xdr:to>
    <xdr:sp macro="" textlink="">
      <xdr:nvSpPr>
        <xdr:cNvPr id="5" name="TextBox 4"/>
        <xdr:cNvSpPr txBox="1"/>
      </xdr:nvSpPr>
      <xdr:spPr>
        <a:xfrm>
          <a:off x="3000375" y="9782175"/>
          <a:ext cx="7239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Small Coke bottles</a:t>
          </a:r>
        </a:p>
      </xdr:txBody>
    </xdr:sp>
    <xdr:clientData/>
  </xdr:twoCellAnchor>
  <xdr:twoCellAnchor>
    <xdr:from>
      <xdr:col>5</xdr:col>
      <xdr:colOff>485775</xdr:colOff>
      <xdr:row>51</xdr:row>
      <xdr:rowOff>66675</xdr:rowOff>
    </xdr:from>
    <xdr:to>
      <xdr:col>7</xdr:col>
      <xdr:colOff>47625</xdr:colOff>
      <xdr:row>54</xdr:row>
      <xdr:rowOff>47625</xdr:rowOff>
    </xdr:to>
    <xdr:sp macro="" textlink="">
      <xdr:nvSpPr>
        <xdr:cNvPr id="6" name="TextBox 5"/>
        <xdr:cNvSpPr txBox="1"/>
      </xdr:nvSpPr>
      <xdr:spPr>
        <a:xfrm>
          <a:off x="3533775" y="9782175"/>
          <a:ext cx="7810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Budweiser</a:t>
          </a:r>
        </a:p>
      </xdr:txBody>
    </xdr:sp>
    <xdr:clientData/>
  </xdr:twoCellAnchor>
  <xdr:twoCellAnchor>
    <xdr:from>
      <xdr:col>6</xdr:col>
      <xdr:colOff>428625</xdr:colOff>
      <xdr:row>52</xdr:row>
      <xdr:rowOff>28575</xdr:rowOff>
    </xdr:from>
    <xdr:to>
      <xdr:col>7</xdr:col>
      <xdr:colOff>495300</xdr:colOff>
      <xdr:row>54</xdr:row>
      <xdr:rowOff>9525</xdr:rowOff>
    </xdr:to>
    <xdr:sp macro="" textlink="">
      <xdr:nvSpPr>
        <xdr:cNvPr id="7" name="TextBox 6"/>
        <xdr:cNvSpPr txBox="1"/>
      </xdr:nvSpPr>
      <xdr:spPr>
        <a:xfrm>
          <a:off x="4086225" y="9934575"/>
          <a:ext cx="6762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Smirnoff</a:t>
          </a:r>
        </a:p>
        <a:p>
          <a:endParaRPr lang="en-GB" sz="1100"/>
        </a:p>
      </xdr:txBody>
    </xdr:sp>
    <xdr:clientData/>
  </xdr:twoCellAnchor>
  <xdr:twoCellAnchor>
    <xdr:from>
      <xdr:col>3</xdr:col>
      <xdr:colOff>209550</xdr:colOff>
      <xdr:row>0</xdr:row>
      <xdr:rowOff>28576</xdr:rowOff>
    </xdr:from>
    <xdr:to>
      <xdr:col>11</xdr:col>
      <xdr:colOff>361950</xdr:colOff>
      <xdr:row>20</xdr:row>
      <xdr:rowOff>71438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54429</xdr:colOff>
      <xdr:row>0</xdr:row>
      <xdr:rowOff>13607</xdr:rowOff>
    </xdr:from>
    <xdr:to>
      <xdr:col>21</xdr:col>
      <xdr:colOff>122464</xdr:colOff>
      <xdr:row>21</xdr:row>
      <xdr:rowOff>81643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204106</xdr:colOff>
      <xdr:row>23</xdr:row>
      <xdr:rowOff>118381</xdr:rowOff>
    </xdr:from>
    <xdr:to>
      <xdr:col>20</xdr:col>
      <xdr:colOff>489856</xdr:colOff>
      <xdr:row>38</xdr:row>
      <xdr:rowOff>4081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0.07292</cdr:x>
      <cdr:y>0.82229</cdr:y>
    </cdr:from>
    <cdr:to>
      <cdr:x>0.2</cdr:x>
      <cdr:y>0.96804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75" y="2941051"/>
          <a:ext cx="581025" cy="521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/>
            <a:t>Coke cans</a:t>
          </a:r>
        </a:p>
      </cdr:txBody>
    </cdr:sp>
  </cdr:relSizeAnchor>
  <cdr:relSizeAnchor xmlns:cdr="http://schemas.openxmlformats.org/drawingml/2006/chartDrawing">
    <cdr:from>
      <cdr:x>0.51458</cdr:x>
      <cdr:y>0.82956</cdr:y>
    </cdr:from>
    <cdr:to>
      <cdr:x>0.64375</cdr:x>
      <cdr:y>0.95473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52675" y="2967039"/>
          <a:ext cx="59055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Sprite</a:t>
          </a:r>
        </a:p>
      </cdr:txBody>
    </cdr:sp>
  </cdr:relSizeAnchor>
  <cdr:relSizeAnchor xmlns:cdr="http://schemas.openxmlformats.org/drawingml/2006/chartDrawing">
    <cdr:from>
      <cdr:x>0.62708</cdr:x>
      <cdr:y>0.83222</cdr:y>
    </cdr:from>
    <cdr:to>
      <cdr:x>0.73958</cdr:x>
      <cdr:y>0.9281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867026" y="2976564"/>
          <a:ext cx="5143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Fanta</a:t>
          </a:r>
        </a:p>
      </cdr:txBody>
    </cdr:sp>
  </cdr:relSizeAnchor>
  <cdr:relSizeAnchor xmlns:cdr="http://schemas.openxmlformats.org/drawingml/2006/chartDrawing">
    <cdr:from>
      <cdr:x>0.73125</cdr:x>
      <cdr:y>0.82956</cdr:y>
    </cdr:from>
    <cdr:to>
      <cdr:x>0.87708</cdr:x>
      <cdr:y>0.93342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343275" y="2967039"/>
          <a:ext cx="66675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Foster's</a:t>
          </a:r>
        </a:p>
      </cdr:txBody>
    </cdr:sp>
  </cdr:relSizeAnchor>
  <cdr:relSizeAnchor xmlns:cdr="http://schemas.openxmlformats.org/drawingml/2006/chartDrawing">
    <cdr:from>
      <cdr:x>0.85417</cdr:x>
      <cdr:y>0.84021</cdr:y>
    </cdr:from>
    <cdr:to>
      <cdr:x>0.9875</cdr:x>
      <cdr:y>0.92011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05250" y="3005140"/>
          <a:ext cx="6096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Water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Urban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255000"/>
              </a:schemeClr>
            </a:gs>
            <a:gs pos="55000">
              <a:schemeClr val="phClr">
                <a:tint val="12000"/>
                <a:satMod val="255000"/>
              </a:schemeClr>
            </a:gs>
            <a:gs pos="100000">
              <a:schemeClr val="phClr">
                <a:tint val="45000"/>
                <a:satMod val="250000"/>
              </a:schemeClr>
            </a:gs>
          </a:gsLst>
          <a:path path="circle">
            <a:fillToRect l="-40000" t="-90000" r="140000" b="190000"/>
          </a:path>
        </a:gradFill>
        <a:gradFill rotWithShape="1">
          <a:gsLst>
            <a:gs pos="0">
              <a:schemeClr val="phClr">
                <a:tint val="43000"/>
                <a:satMod val="165000"/>
              </a:schemeClr>
            </a:gs>
            <a:gs pos="55000">
              <a:schemeClr val="phClr">
                <a:tint val="83000"/>
                <a:satMod val="155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-40000" t="-90000" r="140000" b="19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15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flat" dir="t">
              <a:rot lat="0" lon="0" rev="20040000"/>
            </a:lightRig>
          </a:scene3d>
          <a:sp3d contourW="12700" prstMaterial="dkEdge">
            <a:bevelT w="25400" h="38100" prst="convex"/>
            <a:contourClr>
              <a:schemeClr val="phClr">
                <a:satMod val="115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topLeftCell="A4" zoomScale="70" zoomScaleNormal="70" zoomScaleSheetLayoutView="85" workbookViewId="0">
      <selection activeCell="C14" sqref="C14"/>
    </sheetView>
  </sheetViews>
  <sheetFormatPr defaultRowHeight="15" x14ac:dyDescent="0.25"/>
  <cols>
    <col min="1" max="1" width="2.5703125" customWidth="1"/>
    <col min="2" max="2" width="28.85546875" bestFit="1" customWidth="1"/>
    <col min="3" max="3" width="71" customWidth="1"/>
    <col min="4" max="4" width="3.5703125" customWidth="1"/>
    <col min="5" max="5" width="23.28515625" bestFit="1" customWidth="1"/>
    <col min="6" max="6" width="7.28515625" customWidth="1"/>
    <col min="7" max="7" width="24.28515625" customWidth="1"/>
    <col min="8" max="8" width="17" customWidth="1"/>
    <col min="9" max="9" width="2.5703125" customWidth="1"/>
    <col min="10" max="10" width="27.85546875" customWidth="1"/>
    <col min="11" max="11" width="15.7109375" customWidth="1"/>
    <col min="12" max="12" width="10.7109375" bestFit="1" customWidth="1"/>
    <col min="16" max="16" width="15.7109375" bestFit="1" customWidth="1"/>
  </cols>
  <sheetData>
    <row r="1" spans="2:17" x14ac:dyDescent="0.25">
      <c r="C1" s="7"/>
    </row>
    <row r="2" spans="2:17" ht="38.25" customHeight="1" thickBot="1" x14ac:dyDescent="0.3">
      <c r="C2" s="7"/>
    </row>
    <row r="3" spans="2:17" ht="15.75" thickBot="1" x14ac:dyDescent="0.3">
      <c r="B3" s="1" t="s">
        <v>0</v>
      </c>
      <c r="C3" s="31"/>
      <c r="E3" s="5" t="s">
        <v>1</v>
      </c>
      <c r="J3" s="5" t="s">
        <v>77</v>
      </c>
    </row>
    <row r="4" spans="2:17" ht="15.75" thickBot="1" x14ac:dyDescent="0.3"/>
    <row r="5" spans="2:17" ht="15.75" thickBot="1" x14ac:dyDescent="0.3">
      <c r="B5" s="5" t="s">
        <v>3</v>
      </c>
      <c r="E5" s="5" t="s">
        <v>4</v>
      </c>
      <c r="J5" s="1" t="s">
        <v>5</v>
      </c>
      <c r="K5" s="2"/>
      <c r="L5" s="3"/>
    </row>
    <row r="6" spans="2:17" ht="15.75" thickBot="1" x14ac:dyDescent="0.3"/>
    <row r="7" spans="2:17" ht="15.75" thickBot="1" x14ac:dyDescent="0.3">
      <c r="B7" s="22" t="s">
        <v>6</v>
      </c>
      <c r="C7" s="21">
        <v>2500</v>
      </c>
      <c r="E7" s="13" t="s">
        <v>8</v>
      </c>
      <c r="F7" s="14" t="s">
        <v>9</v>
      </c>
      <c r="G7" s="13" t="s">
        <v>10</v>
      </c>
      <c r="H7" s="13" t="s">
        <v>11</v>
      </c>
      <c r="I7" s="7"/>
      <c r="J7" s="19" t="s">
        <v>79</v>
      </c>
      <c r="K7" s="19" t="s">
        <v>12</v>
      </c>
      <c r="N7" s="31"/>
      <c r="O7" s="31"/>
      <c r="P7" s="31"/>
    </row>
    <row r="8" spans="2:17" ht="15.75" thickBot="1" x14ac:dyDescent="0.3">
      <c r="B8" s="20" t="s">
        <v>7</v>
      </c>
      <c r="C8" s="9">
        <v>1000</v>
      </c>
      <c r="E8" s="16"/>
      <c r="F8" s="37">
        <f>VLOOKUP(E9,R20:S26,2,0)</f>
        <v>1</v>
      </c>
      <c r="G8" s="15">
        <v>400</v>
      </c>
      <c r="H8" s="39">
        <f t="shared" ref="H8:H15" si="0">F8*G8</f>
        <v>400</v>
      </c>
      <c r="J8" s="15" t="s">
        <v>66</v>
      </c>
      <c r="K8" s="43">
        <v>80</v>
      </c>
      <c r="N8" s="50"/>
      <c r="O8" s="51"/>
      <c r="P8" s="31"/>
    </row>
    <row r="9" spans="2:17" x14ac:dyDescent="0.25">
      <c r="E9" s="16" t="s">
        <v>42</v>
      </c>
      <c r="F9" s="37">
        <v>1</v>
      </c>
      <c r="G9" s="15">
        <v>300</v>
      </c>
      <c r="H9" s="39">
        <f t="shared" si="0"/>
        <v>300</v>
      </c>
      <c r="J9" s="15" t="s">
        <v>62</v>
      </c>
      <c r="K9" s="43">
        <v>100</v>
      </c>
      <c r="N9" s="50"/>
      <c r="O9" s="51"/>
      <c r="P9" s="31"/>
    </row>
    <row r="10" spans="2:17" x14ac:dyDescent="0.25">
      <c r="E10" s="16" t="s">
        <v>43</v>
      </c>
      <c r="F10" s="37">
        <v>1</v>
      </c>
      <c r="G10" s="15">
        <v>200</v>
      </c>
      <c r="H10" s="39">
        <f t="shared" si="0"/>
        <v>200</v>
      </c>
      <c r="J10" s="15" t="s">
        <v>67</v>
      </c>
      <c r="K10" s="43">
        <v>70</v>
      </c>
      <c r="N10" s="50"/>
      <c r="O10" s="51"/>
      <c r="P10" s="31"/>
    </row>
    <row r="11" spans="2:17" ht="15.75" thickBot="1" x14ac:dyDescent="0.3">
      <c r="E11" s="16" t="s">
        <v>44</v>
      </c>
      <c r="F11" s="37">
        <v>0.5</v>
      </c>
      <c r="G11" s="15">
        <v>120</v>
      </c>
      <c r="H11" s="39">
        <f t="shared" si="0"/>
        <v>60</v>
      </c>
      <c r="J11" s="15" t="s">
        <v>68</v>
      </c>
      <c r="K11" s="43">
        <v>200</v>
      </c>
      <c r="N11" s="50"/>
      <c r="O11" s="51"/>
      <c r="P11" s="31"/>
    </row>
    <row r="12" spans="2:17" ht="15.75" thickBot="1" x14ac:dyDescent="0.3">
      <c r="B12" s="13" t="s">
        <v>13</v>
      </c>
      <c r="C12" s="5"/>
      <c r="E12" s="16" t="s">
        <v>45</v>
      </c>
      <c r="F12" s="37">
        <v>2.5</v>
      </c>
      <c r="G12" s="15">
        <v>250</v>
      </c>
      <c r="H12" s="39">
        <f t="shared" si="0"/>
        <v>625</v>
      </c>
      <c r="J12" s="15" t="s">
        <v>81</v>
      </c>
      <c r="K12" s="43">
        <f>VLOOKUP(J12,P12:Q13,2,0)</f>
        <v>140</v>
      </c>
      <c r="N12" s="50"/>
      <c r="O12" s="51"/>
      <c r="P12" s="15" t="s">
        <v>69</v>
      </c>
      <c r="Q12">
        <v>280</v>
      </c>
    </row>
    <row r="13" spans="2:17" x14ac:dyDescent="0.25">
      <c r="B13" s="23" t="s">
        <v>14</v>
      </c>
      <c r="C13" s="24" t="s">
        <v>41</v>
      </c>
      <c r="E13" s="16" t="s">
        <v>46</v>
      </c>
      <c r="F13" s="37">
        <v>1</v>
      </c>
      <c r="G13" s="15">
        <v>100</v>
      </c>
      <c r="H13" s="39">
        <f t="shared" si="0"/>
        <v>100</v>
      </c>
      <c r="J13" s="15" t="s">
        <v>70</v>
      </c>
      <c r="K13" s="43">
        <v>60</v>
      </c>
      <c r="N13" s="50"/>
      <c r="O13" s="51"/>
      <c r="P13" s="31" t="s">
        <v>81</v>
      </c>
      <c r="Q13">
        <v>140</v>
      </c>
    </row>
    <row r="14" spans="2:17" ht="15.75" thickBot="1" x14ac:dyDescent="0.3">
      <c r="B14" s="25" t="s">
        <v>15</v>
      </c>
      <c r="C14" s="26"/>
      <c r="E14" s="16" t="s">
        <v>57</v>
      </c>
      <c r="F14" s="37">
        <v>1.8</v>
      </c>
      <c r="G14" s="18">
        <v>250</v>
      </c>
      <c r="H14" s="39">
        <f t="shared" si="0"/>
        <v>450</v>
      </c>
      <c r="J14" s="15" t="s">
        <v>71</v>
      </c>
      <c r="K14" s="43">
        <v>300</v>
      </c>
      <c r="N14" s="50"/>
      <c r="O14" s="51"/>
      <c r="P14" s="31"/>
    </row>
    <row r="15" spans="2:17" ht="15.75" thickBot="1" x14ac:dyDescent="0.3">
      <c r="B15" s="27" t="s">
        <v>16</v>
      </c>
      <c r="C15" s="32">
        <v>49.99</v>
      </c>
      <c r="E15" s="17" t="s">
        <v>47</v>
      </c>
      <c r="F15" s="38">
        <v>1.2</v>
      </c>
      <c r="G15" s="18">
        <v>250</v>
      </c>
      <c r="H15" s="39">
        <f t="shared" si="0"/>
        <v>300</v>
      </c>
      <c r="J15" s="15"/>
      <c r="K15" s="43"/>
      <c r="N15" s="52"/>
      <c r="O15" s="53"/>
      <c r="P15" s="31"/>
    </row>
    <row r="16" spans="2:17" x14ac:dyDescent="0.25">
      <c r="G16" s="40" t="s">
        <v>56</v>
      </c>
      <c r="H16" s="41">
        <f>SUM(H8:H14)</f>
        <v>2135</v>
      </c>
      <c r="J16" s="40" t="s">
        <v>56</v>
      </c>
      <c r="K16" s="44">
        <f>SUM(K8:K15)</f>
        <v>950</v>
      </c>
      <c r="N16" s="31"/>
      <c r="O16" s="31"/>
      <c r="P16" s="31"/>
    </row>
    <row r="17" spans="2:19" ht="15.75" thickBot="1" x14ac:dyDescent="0.3">
      <c r="N17" s="31"/>
      <c r="O17" s="31"/>
      <c r="P17" s="31"/>
    </row>
    <row r="18" spans="2:19" ht="15.75" thickBot="1" x14ac:dyDescent="0.3">
      <c r="B18" s="1" t="s">
        <v>17</v>
      </c>
      <c r="C18" s="3"/>
      <c r="E18" s="5" t="s">
        <v>20</v>
      </c>
      <c r="J18" s="5" t="s">
        <v>21</v>
      </c>
    </row>
    <row r="19" spans="2:19" ht="15.75" thickBot="1" x14ac:dyDescent="0.3">
      <c r="B19" s="4" t="s">
        <v>18</v>
      </c>
      <c r="C19" s="24">
        <f>C14</f>
        <v>0</v>
      </c>
    </row>
    <row r="20" spans="2:19" ht="15.75" thickBot="1" x14ac:dyDescent="0.3">
      <c r="B20" s="10" t="s">
        <v>19</v>
      </c>
      <c r="C20" s="32">
        <f>C14*C15</f>
        <v>0</v>
      </c>
      <c r="E20" s="5" t="s">
        <v>8</v>
      </c>
      <c r="F20" s="2" t="s">
        <v>9</v>
      </c>
      <c r="G20" s="5" t="s">
        <v>10</v>
      </c>
      <c r="H20" s="5" t="s">
        <v>11</v>
      </c>
      <c r="J20" s="1" t="s">
        <v>8</v>
      </c>
      <c r="K20" s="1" t="s">
        <v>22</v>
      </c>
      <c r="L20" s="5" t="s">
        <v>23</v>
      </c>
      <c r="M20" s="3" t="s">
        <v>12</v>
      </c>
      <c r="R20" s="16" t="s">
        <v>42</v>
      </c>
      <c r="S20" s="37">
        <v>1</v>
      </c>
    </row>
    <row r="21" spans="2:19" ht="15.75" thickBot="1" x14ac:dyDescent="0.3">
      <c r="C21" s="6"/>
      <c r="E21" s="16" t="s">
        <v>48</v>
      </c>
      <c r="F21" s="37">
        <v>0.7</v>
      </c>
      <c r="G21" s="15">
        <v>450</v>
      </c>
      <c r="H21" s="39">
        <f>F21*G21</f>
        <v>315</v>
      </c>
      <c r="J21" s="16" t="s">
        <v>72</v>
      </c>
      <c r="K21" s="15">
        <v>800</v>
      </c>
      <c r="L21" s="37">
        <v>0.11</v>
      </c>
      <c r="M21" s="39">
        <f>K21*L21</f>
        <v>88</v>
      </c>
      <c r="R21" s="16" t="s">
        <v>43</v>
      </c>
      <c r="S21" s="37">
        <v>1</v>
      </c>
    </row>
    <row r="22" spans="2:19" ht="15.75" thickBot="1" x14ac:dyDescent="0.3">
      <c r="B22" s="13" t="s">
        <v>24</v>
      </c>
      <c r="C22" s="5"/>
      <c r="E22" s="16" t="s">
        <v>49</v>
      </c>
      <c r="F22" s="37">
        <v>1.2</v>
      </c>
      <c r="G22" s="15">
        <v>400</v>
      </c>
      <c r="H22" s="39">
        <f t="shared" ref="H22:H28" si="1">F22*G22</f>
        <v>480</v>
      </c>
      <c r="J22" s="16" t="s">
        <v>73</v>
      </c>
      <c r="K22" s="15">
        <v>500</v>
      </c>
      <c r="L22" s="37">
        <v>0.55000000000000004</v>
      </c>
      <c r="M22" s="39">
        <f>K22*L22</f>
        <v>275</v>
      </c>
      <c r="R22" s="16" t="s">
        <v>44</v>
      </c>
      <c r="S22" s="37">
        <v>0.5</v>
      </c>
    </row>
    <row r="23" spans="2:19" x14ac:dyDescent="0.25">
      <c r="B23" s="23" t="s">
        <v>25</v>
      </c>
      <c r="C23" s="24">
        <v>900</v>
      </c>
      <c r="E23" s="16" t="s">
        <v>51</v>
      </c>
      <c r="F23" s="37">
        <v>1.99</v>
      </c>
      <c r="G23" s="15">
        <v>250</v>
      </c>
      <c r="H23" s="39">
        <f t="shared" si="1"/>
        <v>497.5</v>
      </c>
      <c r="J23" s="16" t="s">
        <v>78</v>
      </c>
      <c r="K23" s="15">
        <v>250</v>
      </c>
      <c r="L23" s="37">
        <v>0.81</v>
      </c>
      <c r="M23" s="39">
        <f>K23*L23</f>
        <v>202.5</v>
      </c>
      <c r="R23" s="16" t="s">
        <v>45</v>
      </c>
      <c r="S23" s="37">
        <v>2.5</v>
      </c>
    </row>
    <row r="24" spans="2:19" x14ac:dyDescent="0.25">
      <c r="B24" s="25" t="s">
        <v>26</v>
      </c>
      <c r="C24" s="33">
        <v>2.4900000000000002</v>
      </c>
      <c r="E24" s="16" t="s">
        <v>50</v>
      </c>
      <c r="F24" s="37">
        <v>2.5</v>
      </c>
      <c r="G24" s="15">
        <v>200</v>
      </c>
      <c r="H24" s="39">
        <f t="shared" si="1"/>
        <v>500</v>
      </c>
      <c r="J24" s="16" t="s">
        <v>80</v>
      </c>
      <c r="K24" s="15">
        <v>500</v>
      </c>
      <c r="L24" s="37">
        <v>0.42</v>
      </c>
      <c r="M24" s="39">
        <f>K24*L24</f>
        <v>210</v>
      </c>
      <c r="R24" s="16" t="s">
        <v>46</v>
      </c>
      <c r="S24" s="37">
        <v>1</v>
      </c>
    </row>
    <row r="25" spans="2:19" ht="15.75" thickBot="1" x14ac:dyDescent="0.3">
      <c r="B25" s="27" t="s">
        <v>27</v>
      </c>
      <c r="C25" s="32">
        <v>1.99</v>
      </c>
      <c r="E25" s="16" t="s">
        <v>52</v>
      </c>
      <c r="F25" s="37">
        <v>1.2</v>
      </c>
      <c r="G25" s="15">
        <v>150</v>
      </c>
      <c r="H25" s="39">
        <f t="shared" si="1"/>
        <v>180</v>
      </c>
      <c r="K25" s="46"/>
      <c r="L25" s="47" t="s">
        <v>56</v>
      </c>
      <c r="M25" s="41">
        <f>SUM(M21:M24)</f>
        <v>775.5</v>
      </c>
      <c r="R25" s="16" t="s">
        <v>57</v>
      </c>
      <c r="S25" s="37">
        <v>1.8</v>
      </c>
    </row>
    <row r="26" spans="2:19" ht="15.75" thickBot="1" x14ac:dyDescent="0.3">
      <c r="E26" s="16" t="s">
        <v>53</v>
      </c>
      <c r="F26" s="37">
        <v>1.2</v>
      </c>
      <c r="G26" s="15">
        <v>150</v>
      </c>
      <c r="H26" s="39">
        <f t="shared" si="1"/>
        <v>180</v>
      </c>
      <c r="R26" s="17" t="s">
        <v>47</v>
      </c>
      <c r="S26" s="38">
        <v>1.2</v>
      </c>
    </row>
    <row r="27" spans="2:19" ht="15.75" thickBot="1" x14ac:dyDescent="0.3">
      <c r="B27" s="13" t="s">
        <v>28</v>
      </c>
      <c r="C27" s="5"/>
      <c r="E27" s="16" t="s">
        <v>54</v>
      </c>
      <c r="F27" s="37">
        <v>1.5</v>
      </c>
      <c r="G27" s="15">
        <v>250</v>
      </c>
      <c r="H27" s="39">
        <f t="shared" si="1"/>
        <v>375</v>
      </c>
      <c r="J27" s="5" t="s">
        <v>37</v>
      </c>
    </row>
    <row r="28" spans="2:19" ht="15.75" thickBot="1" x14ac:dyDescent="0.3">
      <c r="B28" s="23" t="s">
        <v>29</v>
      </c>
      <c r="C28" s="24">
        <v>400</v>
      </c>
      <c r="E28" s="17" t="s">
        <v>55</v>
      </c>
      <c r="F28" s="37">
        <v>0.7</v>
      </c>
      <c r="G28" s="18">
        <v>400</v>
      </c>
      <c r="H28" s="39">
        <f t="shared" si="1"/>
        <v>280</v>
      </c>
    </row>
    <row r="29" spans="2:19" ht="15.75" thickBot="1" x14ac:dyDescent="0.3">
      <c r="B29" s="25" t="s">
        <v>30</v>
      </c>
      <c r="C29" s="26">
        <v>300</v>
      </c>
      <c r="G29" s="40" t="s">
        <v>56</v>
      </c>
      <c r="H29" s="41">
        <f>SUM(H21:H28)</f>
        <v>2807.5</v>
      </c>
      <c r="J29" s="1" t="s">
        <v>38</v>
      </c>
      <c r="K29" s="3" t="s">
        <v>76</v>
      </c>
      <c r="L29" s="3" t="s">
        <v>12</v>
      </c>
    </row>
    <row r="30" spans="2:19" ht="15.75" thickBot="1" x14ac:dyDescent="0.3">
      <c r="B30" s="27" t="s">
        <v>31</v>
      </c>
      <c r="C30" s="34">
        <f>C28*C24+(C25*C29)</f>
        <v>1593</v>
      </c>
      <c r="E30" s="5" t="s">
        <v>35</v>
      </c>
      <c r="J30" s="12" t="s">
        <v>75</v>
      </c>
      <c r="K30" s="9">
        <v>1000</v>
      </c>
      <c r="L30" s="45">
        <v>48</v>
      </c>
    </row>
    <row r="31" spans="2:19" ht="15.75" thickBot="1" x14ac:dyDescent="0.3">
      <c r="E31" s="5" t="s">
        <v>36</v>
      </c>
      <c r="F31" s="2" t="s">
        <v>9</v>
      </c>
      <c r="G31" s="5" t="s">
        <v>10</v>
      </c>
      <c r="H31" s="5" t="s">
        <v>11</v>
      </c>
      <c r="J31" s="28" t="s">
        <v>74</v>
      </c>
      <c r="K31" s="30">
        <v>1000</v>
      </c>
      <c r="L31" s="45">
        <v>99</v>
      </c>
    </row>
    <row r="32" spans="2:19" ht="15.75" thickBot="1" x14ac:dyDescent="0.3">
      <c r="B32" s="13" t="s">
        <v>32</v>
      </c>
      <c r="C32" s="5"/>
      <c r="E32" s="16" t="s">
        <v>58</v>
      </c>
      <c r="F32" s="37">
        <v>1.5</v>
      </c>
      <c r="G32" s="15">
        <v>250</v>
      </c>
      <c r="H32" s="39">
        <f>G32*F32</f>
        <v>375</v>
      </c>
      <c r="J32" s="11"/>
      <c r="K32" s="8"/>
      <c r="L32" s="45"/>
    </row>
    <row r="33" spans="2:12" ht="15.75" thickBot="1" x14ac:dyDescent="0.3">
      <c r="B33" s="23" t="s">
        <v>33</v>
      </c>
      <c r="C33" s="35">
        <f>C30</f>
        <v>1593</v>
      </c>
      <c r="E33" s="16" t="s">
        <v>59</v>
      </c>
      <c r="F33" s="37">
        <v>2</v>
      </c>
      <c r="G33" s="15">
        <v>650</v>
      </c>
      <c r="H33" s="39">
        <f t="shared" ref="H33:H39" si="2">G33*F33</f>
        <v>1300</v>
      </c>
      <c r="J33" s="28"/>
      <c r="K33" s="29"/>
      <c r="L33" s="45"/>
    </row>
    <row r="34" spans="2:12" ht="15.75" thickBot="1" x14ac:dyDescent="0.3">
      <c r="B34" s="27" t="s">
        <v>34</v>
      </c>
      <c r="C34" s="36">
        <f>C20</f>
        <v>0</v>
      </c>
      <c r="E34" s="16" t="s">
        <v>60</v>
      </c>
      <c r="F34" s="37">
        <v>2</v>
      </c>
      <c r="G34" s="15">
        <v>200</v>
      </c>
      <c r="H34" s="39">
        <f t="shared" si="2"/>
        <v>400</v>
      </c>
      <c r="K34" s="40" t="s">
        <v>56</v>
      </c>
      <c r="L34" s="45">
        <f>L30+L31</f>
        <v>147</v>
      </c>
    </row>
    <row r="35" spans="2:12" ht="15.75" thickBot="1" x14ac:dyDescent="0.3">
      <c r="E35" s="16" t="s">
        <v>61</v>
      </c>
      <c r="F35" s="37">
        <v>1.5</v>
      </c>
      <c r="G35" s="15">
        <v>150</v>
      </c>
      <c r="H35" s="39">
        <f t="shared" si="2"/>
        <v>225</v>
      </c>
      <c r="J35" s="13" t="s">
        <v>39</v>
      </c>
      <c r="K35" s="5"/>
    </row>
    <row r="36" spans="2:12" x14ac:dyDescent="0.25">
      <c r="E36" s="16" t="s">
        <v>64</v>
      </c>
      <c r="F36" s="37">
        <v>0.8</v>
      </c>
      <c r="G36" s="15">
        <v>200</v>
      </c>
      <c r="H36" s="39">
        <f t="shared" si="2"/>
        <v>160</v>
      </c>
      <c r="J36" s="23" t="s">
        <v>11</v>
      </c>
      <c r="K36" s="48">
        <f>H16+H29+H40</f>
        <v>7652.5</v>
      </c>
    </row>
    <row r="37" spans="2:12" ht="15.75" thickBot="1" x14ac:dyDescent="0.3">
      <c r="E37" s="16" t="s">
        <v>62</v>
      </c>
      <c r="F37" s="37">
        <v>0</v>
      </c>
      <c r="G37" s="15">
        <v>900</v>
      </c>
      <c r="H37" s="39">
        <f t="shared" si="2"/>
        <v>0</v>
      </c>
      <c r="J37" s="27" t="s">
        <v>2</v>
      </c>
      <c r="K37" s="49">
        <f>M25+L34+K16</f>
        <v>1872.5</v>
      </c>
    </row>
    <row r="38" spans="2:12" ht="15.75" thickBot="1" x14ac:dyDescent="0.3">
      <c r="E38" s="16" t="s">
        <v>63</v>
      </c>
      <c r="F38" s="37">
        <v>0</v>
      </c>
      <c r="G38" s="15">
        <v>900</v>
      </c>
      <c r="H38" s="39">
        <f t="shared" si="2"/>
        <v>0</v>
      </c>
      <c r="J38" s="27" t="s">
        <v>40</v>
      </c>
      <c r="K38" s="49">
        <f>K36-K37</f>
        <v>5780</v>
      </c>
    </row>
    <row r="39" spans="2:12" ht="15.75" thickBot="1" x14ac:dyDescent="0.3">
      <c r="E39" s="17" t="s">
        <v>65</v>
      </c>
      <c r="F39" s="37">
        <v>1</v>
      </c>
      <c r="G39" s="18">
        <v>250</v>
      </c>
      <c r="H39" s="39">
        <f t="shared" si="2"/>
        <v>250</v>
      </c>
    </row>
    <row r="40" spans="2:12" x14ac:dyDescent="0.25">
      <c r="G40" s="40" t="s">
        <v>56</v>
      </c>
      <c r="H40" s="42">
        <f>SUM(H32:H39)</f>
        <v>2710</v>
      </c>
    </row>
  </sheetData>
  <dataValidations count="2">
    <dataValidation type="list" allowBlank="1" showInputMessage="1" showErrorMessage="1" sqref="E8 Q30">
      <formula1>$R$20:$R$26</formula1>
    </dataValidation>
    <dataValidation type="list" allowBlank="1" showInputMessage="1" showErrorMessage="1" sqref="J12">
      <formula1>$P$12:$P$13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opLeftCell="B16" zoomScale="60" zoomScaleNormal="60" zoomScaleSheetLayoutView="85" workbookViewId="0">
      <selection activeCell="J35" sqref="J35:K40"/>
    </sheetView>
  </sheetViews>
  <sheetFormatPr defaultRowHeight="15" x14ac:dyDescent="0.25"/>
  <cols>
    <col min="1" max="1" width="2.5703125" hidden="1" customWidth="1"/>
    <col min="2" max="2" width="33.28515625" bestFit="1" customWidth="1"/>
    <col min="3" max="3" width="39.28515625" customWidth="1"/>
    <col min="4" max="4" width="3.5703125" customWidth="1"/>
    <col min="5" max="5" width="26.85546875" bestFit="1" customWidth="1"/>
    <col min="6" max="6" width="11.5703125" bestFit="1" customWidth="1"/>
    <col min="7" max="7" width="20.140625" customWidth="1"/>
    <col min="8" max="8" width="10.85546875" customWidth="1"/>
    <col min="9" max="9" width="2.5703125" customWidth="1"/>
    <col min="10" max="10" width="32.5703125" bestFit="1" customWidth="1"/>
    <col min="11" max="11" width="11.5703125" bestFit="1" customWidth="1"/>
    <col min="12" max="12" width="11.5703125" customWidth="1"/>
    <col min="13" max="13" width="9.140625" bestFit="1" customWidth="1"/>
    <col min="14" max="14" width="16.85546875" hidden="1" customWidth="1"/>
    <col min="15" max="15" width="0" hidden="1" customWidth="1"/>
    <col min="16" max="16" width="15.7109375" hidden="1" customWidth="1"/>
    <col min="17" max="19" width="0" hidden="1" customWidth="1"/>
    <col min="20" max="20" width="9.140625" customWidth="1"/>
    <col min="25" max="25" width="0" hidden="1" customWidth="1"/>
  </cols>
  <sheetData>
    <row r="1" spans="2:21" x14ac:dyDescent="0.25">
      <c r="C1" s="7"/>
    </row>
    <row r="2" spans="2:21" ht="38.25" customHeight="1" thickBot="1" x14ac:dyDescent="0.3">
      <c r="C2" s="7"/>
    </row>
    <row r="3" spans="2:21" ht="15.75" thickBot="1" x14ac:dyDescent="0.3">
      <c r="B3" s="1" t="s">
        <v>0</v>
      </c>
      <c r="C3" s="31"/>
      <c r="E3" s="5" t="s">
        <v>1</v>
      </c>
      <c r="J3" s="5" t="s">
        <v>77</v>
      </c>
    </row>
    <row r="4" spans="2:21" ht="15.75" thickBot="1" x14ac:dyDescent="0.3"/>
    <row r="5" spans="2:21" ht="15.75" thickBot="1" x14ac:dyDescent="0.3">
      <c r="B5" s="5" t="s">
        <v>3</v>
      </c>
      <c r="E5" s="5" t="s">
        <v>4</v>
      </c>
      <c r="J5" s="1" t="s">
        <v>5</v>
      </c>
    </row>
    <row r="6" spans="2:21" ht="15.75" thickBot="1" x14ac:dyDescent="0.3"/>
    <row r="7" spans="2:21" ht="15.75" thickBot="1" x14ac:dyDescent="0.3">
      <c r="B7" s="22" t="s">
        <v>6</v>
      </c>
      <c r="C7" s="21">
        <v>2500</v>
      </c>
      <c r="E7" s="13" t="s">
        <v>8</v>
      </c>
      <c r="F7" s="14" t="s">
        <v>9</v>
      </c>
      <c r="G7" s="13" t="s">
        <v>10</v>
      </c>
      <c r="H7" s="13" t="s">
        <v>11</v>
      </c>
      <c r="I7" s="7"/>
      <c r="J7" s="19" t="s">
        <v>79</v>
      </c>
      <c r="K7" s="19" t="s">
        <v>12</v>
      </c>
      <c r="N7" s="31"/>
      <c r="O7" s="31"/>
      <c r="P7" s="31"/>
    </row>
    <row r="8" spans="2:21" ht="15.75" thickBot="1" x14ac:dyDescent="0.3">
      <c r="B8" s="20" t="s">
        <v>7</v>
      </c>
      <c r="C8" s="9">
        <v>1000</v>
      </c>
      <c r="E8" s="16" t="s">
        <v>46</v>
      </c>
      <c r="F8" s="37">
        <f>VLOOKUP(E8,R20:S26,2,0)</f>
        <v>1</v>
      </c>
      <c r="G8" s="15">
        <v>400</v>
      </c>
      <c r="H8" s="39">
        <f t="shared" ref="H8:H15" si="0">F8*G8</f>
        <v>400</v>
      </c>
      <c r="J8" s="15" t="s">
        <v>66</v>
      </c>
      <c r="K8" s="43">
        <v>80</v>
      </c>
      <c r="O8" s="62"/>
      <c r="P8" s="63"/>
      <c r="Q8" s="62"/>
      <c r="R8" s="62"/>
      <c r="S8" s="62"/>
      <c r="T8" s="62"/>
      <c r="U8" s="62"/>
    </row>
    <row r="9" spans="2:21" x14ac:dyDescent="0.25">
      <c r="E9" s="16" t="s">
        <v>42</v>
      </c>
      <c r="F9" s="37">
        <v>1</v>
      </c>
      <c r="G9" s="15">
        <v>300</v>
      </c>
      <c r="H9" s="39">
        <f t="shared" si="0"/>
        <v>300</v>
      </c>
      <c r="J9" s="15" t="s">
        <v>62</v>
      </c>
      <c r="K9" s="43">
        <v>100</v>
      </c>
      <c r="O9" s="62"/>
      <c r="P9" s="63"/>
      <c r="Q9" s="62"/>
      <c r="R9" s="62"/>
      <c r="S9" s="62"/>
      <c r="T9" s="62"/>
      <c r="U9" s="62"/>
    </row>
    <row r="10" spans="2:21" x14ac:dyDescent="0.25">
      <c r="E10" s="16" t="s">
        <v>43</v>
      </c>
      <c r="F10" s="37">
        <v>1</v>
      </c>
      <c r="G10" s="15">
        <v>200</v>
      </c>
      <c r="H10" s="39">
        <f t="shared" si="0"/>
        <v>200</v>
      </c>
      <c r="J10" s="15" t="s">
        <v>67</v>
      </c>
      <c r="K10" s="43">
        <v>70</v>
      </c>
      <c r="O10" s="62"/>
      <c r="P10" s="63"/>
      <c r="Q10" s="62"/>
      <c r="R10" s="62"/>
      <c r="S10" s="62"/>
      <c r="T10" s="62"/>
      <c r="U10" s="62"/>
    </row>
    <row r="11" spans="2:21" ht="15.75" thickBot="1" x14ac:dyDescent="0.3">
      <c r="E11" s="16" t="s">
        <v>44</v>
      </c>
      <c r="F11" s="37">
        <v>0.5</v>
      </c>
      <c r="G11" s="15">
        <v>120</v>
      </c>
      <c r="H11" s="39">
        <f t="shared" si="0"/>
        <v>60</v>
      </c>
      <c r="J11" s="15" t="s">
        <v>68</v>
      </c>
      <c r="K11" s="43">
        <v>200</v>
      </c>
      <c r="O11" s="62"/>
      <c r="P11" s="63"/>
      <c r="Q11" s="62"/>
      <c r="R11" s="62"/>
      <c r="S11" s="62"/>
      <c r="T11" s="62"/>
      <c r="U11" s="62"/>
    </row>
    <row r="12" spans="2:21" ht="15.75" thickBot="1" x14ac:dyDescent="0.3">
      <c r="B12" s="13" t="s">
        <v>13</v>
      </c>
      <c r="E12" s="16" t="s">
        <v>45</v>
      </c>
      <c r="F12" s="37">
        <v>2.5</v>
      </c>
      <c r="G12" s="15">
        <v>250</v>
      </c>
      <c r="H12" s="39">
        <f t="shared" si="0"/>
        <v>625</v>
      </c>
      <c r="J12" s="15" t="s">
        <v>81</v>
      </c>
      <c r="K12" s="43">
        <f>VLOOKUP(J12,P12:Q13,2,0)</f>
        <v>140</v>
      </c>
      <c r="O12" s="62"/>
      <c r="P12" s="64" t="s">
        <v>69</v>
      </c>
      <c r="Q12" s="62">
        <v>280</v>
      </c>
      <c r="R12" s="62"/>
      <c r="S12" s="62"/>
      <c r="T12" s="62"/>
      <c r="U12" s="62"/>
    </row>
    <row r="13" spans="2:21" ht="30" x14ac:dyDescent="0.25">
      <c r="B13" s="23" t="s">
        <v>14</v>
      </c>
      <c r="C13" s="54" t="s">
        <v>41</v>
      </c>
      <c r="E13" s="16" t="s">
        <v>46</v>
      </c>
      <c r="F13" s="37">
        <v>1</v>
      </c>
      <c r="G13" s="15">
        <v>100</v>
      </c>
      <c r="H13" s="39">
        <f t="shared" si="0"/>
        <v>100</v>
      </c>
      <c r="J13" s="15" t="s">
        <v>70</v>
      </c>
      <c r="K13" s="43">
        <v>60</v>
      </c>
      <c r="O13" s="62"/>
      <c r="P13" s="63" t="s">
        <v>81</v>
      </c>
      <c r="Q13" s="62">
        <v>140</v>
      </c>
      <c r="R13" s="62"/>
      <c r="S13" s="62"/>
      <c r="T13" s="62"/>
      <c r="U13" s="62"/>
    </row>
    <row r="14" spans="2:21" ht="15.75" thickBot="1" x14ac:dyDescent="0.3">
      <c r="B14" s="25" t="s">
        <v>15</v>
      </c>
      <c r="C14" s="26">
        <v>4</v>
      </c>
      <c r="E14" s="16" t="s">
        <v>57</v>
      </c>
      <c r="F14" s="37">
        <v>1.8</v>
      </c>
      <c r="G14" s="18">
        <v>250</v>
      </c>
      <c r="H14" s="39">
        <f t="shared" si="0"/>
        <v>450</v>
      </c>
      <c r="J14" s="15" t="s">
        <v>71</v>
      </c>
      <c r="K14" s="43">
        <v>300</v>
      </c>
      <c r="O14" s="62"/>
      <c r="P14" s="63"/>
      <c r="Q14" s="62"/>
      <c r="R14" s="62"/>
      <c r="S14" s="62"/>
      <c r="T14" s="62"/>
      <c r="U14" s="62"/>
    </row>
    <row r="15" spans="2:21" ht="15.75" thickBot="1" x14ac:dyDescent="0.3">
      <c r="B15" s="27" t="s">
        <v>16</v>
      </c>
      <c r="C15" s="32">
        <v>69.989999999999995</v>
      </c>
      <c r="E15" s="17" t="s">
        <v>47</v>
      </c>
      <c r="F15" s="38">
        <v>1.2</v>
      </c>
      <c r="G15" s="18">
        <v>250</v>
      </c>
      <c r="H15" s="39">
        <f t="shared" si="0"/>
        <v>300</v>
      </c>
      <c r="J15" s="40" t="s">
        <v>56</v>
      </c>
      <c r="K15" s="44">
        <f>SUM(K8:K14)</f>
        <v>950</v>
      </c>
      <c r="O15" s="62"/>
      <c r="P15" s="63"/>
      <c r="Q15" s="62"/>
      <c r="R15" s="62"/>
      <c r="S15" s="62"/>
      <c r="T15" s="62"/>
      <c r="U15" s="62"/>
    </row>
    <row r="16" spans="2:21" x14ac:dyDescent="0.25">
      <c r="G16" s="40" t="s">
        <v>56</v>
      </c>
      <c r="H16" s="41">
        <f>SUM(H8:H14)</f>
        <v>2135</v>
      </c>
      <c r="O16" s="62"/>
      <c r="P16" s="63"/>
      <c r="Q16" s="62"/>
      <c r="R16" s="62"/>
      <c r="S16" s="62"/>
      <c r="T16" s="62"/>
      <c r="U16" s="62"/>
    </row>
    <row r="17" spans="2:21" ht="15.75" thickBot="1" x14ac:dyDescent="0.3">
      <c r="N17" s="31"/>
      <c r="O17" s="63"/>
      <c r="P17" s="63"/>
      <c r="Q17" s="62"/>
      <c r="R17" s="62"/>
      <c r="S17" s="62"/>
      <c r="T17" s="62"/>
      <c r="U17" s="62"/>
    </row>
    <row r="18" spans="2:21" ht="15.75" thickBot="1" x14ac:dyDescent="0.3">
      <c r="B18" s="1" t="s">
        <v>17</v>
      </c>
      <c r="E18" s="5" t="s">
        <v>20</v>
      </c>
      <c r="J18" s="5" t="s">
        <v>21</v>
      </c>
      <c r="O18" s="62"/>
      <c r="P18" s="62"/>
      <c r="Q18" s="62"/>
      <c r="R18" s="62"/>
      <c r="S18" s="62"/>
      <c r="T18" s="62"/>
      <c r="U18" s="62"/>
    </row>
    <row r="19" spans="2:21" ht="15.75" thickBot="1" x14ac:dyDescent="0.3">
      <c r="B19" s="4" t="s">
        <v>18</v>
      </c>
      <c r="C19" s="24">
        <f>C14</f>
        <v>4</v>
      </c>
      <c r="O19" s="62"/>
      <c r="P19" s="62"/>
      <c r="Q19" s="62"/>
      <c r="R19" s="62"/>
      <c r="S19" s="62"/>
      <c r="T19" s="62"/>
      <c r="U19" s="62"/>
    </row>
    <row r="20" spans="2:21" ht="15.75" thickBot="1" x14ac:dyDescent="0.3">
      <c r="B20" s="10" t="s">
        <v>19</v>
      </c>
      <c r="C20" s="32">
        <f>C14*C15</f>
        <v>279.95999999999998</v>
      </c>
      <c r="E20" s="5" t="s">
        <v>8</v>
      </c>
      <c r="F20" s="2" t="s">
        <v>9</v>
      </c>
      <c r="G20" s="5" t="s">
        <v>10</v>
      </c>
      <c r="H20" s="5" t="s">
        <v>11</v>
      </c>
      <c r="J20" s="1" t="s">
        <v>8</v>
      </c>
      <c r="K20" s="1" t="s">
        <v>22</v>
      </c>
      <c r="L20" s="5" t="s">
        <v>23</v>
      </c>
      <c r="M20" s="3" t="s">
        <v>12</v>
      </c>
      <c r="O20" s="62"/>
      <c r="P20" s="62"/>
      <c r="Q20" s="62"/>
      <c r="R20" s="65" t="s">
        <v>42</v>
      </c>
      <c r="S20" s="66">
        <v>1</v>
      </c>
      <c r="T20" s="62"/>
      <c r="U20" s="62"/>
    </row>
    <row r="21" spans="2:21" ht="15.75" thickBot="1" x14ac:dyDescent="0.3">
      <c r="C21" s="6"/>
      <c r="E21" s="16" t="s">
        <v>48</v>
      </c>
      <c r="F21" s="37">
        <v>0.7</v>
      </c>
      <c r="G21" s="15">
        <v>450</v>
      </c>
      <c r="H21" s="39">
        <f>F21*G21</f>
        <v>315</v>
      </c>
      <c r="J21" s="16" t="s">
        <v>72</v>
      </c>
      <c r="K21" s="15">
        <v>800</v>
      </c>
      <c r="L21" s="37">
        <v>0.11</v>
      </c>
      <c r="M21" s="39">
        <f>K21*L21</f>
        <v>88</v>
      </c>
      <c r="O21" s="62"/>
      <c r="P21" s="62"/>
      <c r="Q21" s="62"/>
      <c r="R21" s="65" t="s">
        <v>43</v>
      </c>
      <c r="S21" s="66">
        <v>1</v>
      </c>
      <c r="T21" s="62"/>
      <c r="U21" s="62"/>
    </row>
    <row r="22" spans="2:21" ht="15.75" thickBot="1" x14ac:dyDescent="0.3">
      <c r="B22" s="13" t="s">
        <v>24</v>
      </c>
      <c r="E22" s="16" t="s">
        <v>49</v>
      </c>
      <c r="F22" s="37">
        <v>1.2</v>
      </c>
      <c r="G22" s="15">
        <v>400</v>
      </c>
      <c r="H22" s="39">
        <f t="shared" ref="H22:H28" si="1">F22*G22</f>
        <v>480</v>
      </c>
      <c r="J22" s="16" t="s">
        <v>73</v>
      </c>
      <c r="K22" s="15">
        <v>500</v>
      </c>
      <c r="L22" s="37">
        <v>0.55000000000000004</v>
      </c>
      <c r="M22" s="39">
        <f>K22*L22</f>
        <v>275</v>
      </c>
      <c r="O22" s="62"/>
      <c r="P22" s="62"/>
      <c r="Q22" s="62"/>
      <c r="R22" s="65" t="s">
        <v>44</v>
      </c>
      <c r="S22" s="66">
        <v>0.5</v>
      </c>
      <c r="T22" s="62"/>
      <c r="U22" s="62"/>
    </row>
    <row r="23" spans="2:21" x14ac:dyDescent="0.25">
      <c r="B23" s="23" t="s">
        <v>25</v>
      </c>
      <c r="C23" s="24">
        <f>C28+C29</f>
        <v>900</v>
      </c>
      <c r="E23" s="16" t="s">
        <v>51</v>
      </c>
      <c r="F23" s="37">
        <v>1.99</v>
      </c>
      <c r="G23" s="15">
        <v>250</v>
      </c>
      <c r="H23" s="39">
        <f t="shared" si="1"/>
        <v>497.5</v>
      </c>
      <c r="J23" s="16" t="s">
        <v>78</v>
      </c>
      <c r="K23" s="15">
        <v>250</v>
      </c>
      <c r="L23" s="37">
        <v>0.81</v>
      </c>
      <c r="M23" s="39">
        <f>K23*L23</f>
        <v>202.5</v>
      </c>
      <c r="O23" s="62"/>
      <c r="P23" s="62"/>
      <c r="Q23" s="62"/>
      <c r="R23" s="65" t="s">
        <v>45</v>
      </c>
      <c r="S23" s="66">
        <v>2.5</v>
      </c>
      <c r="T23" s="62"/>
      <c r="U23" s="62"/>
    </row>
    <row r="24" spans="2:21" x14ac:dyDescent="0.25">
      <c r="B24" s="25" t="s">
        <v>26</v>
      </c>
      <c r="C24" s="33">
        <v>2.4900000000000002</v>
      </c>
      <c r="E24" s="16" t="s">
        <v>50</v>
      </c>
      <c r="F24" s="37">
        <v>2.5</v>
      </c>
      <c r="G24" s="15">
        <v>200</v>
      </c>
      <c r="H24" s="39">
        <f t="shared" si="1"/>
        <v>500</v>
      </c>
      <c r="J24" s="16" t="s">
        <v>80</v>
      </c>
      <c r="K24" s="15">
        <v>500</v>
      </c>
      <c r="L24" s="37">
        <v>0.42</v>
      </c>
      <c r="M24" s="39">
        <f>K24*L24</f>
        <v>210</v>
      </c>
      <c r="O24" s="62"/>
      <c r="P24" s="62"/>
      <c r="Q24" s="62"/>
      <c r="R24" s="65" t="s">
        <v>46</v>
      </c>
      <c r="S24" s="66">
        <v>1</v>
      </c>
      <c r="T24" s="62"/>
      <c r="U24" s="62"/>
    </row>
    <row r="25" spans="2:21" ht="15.75" thickBot="1" x14ac:dyDescent="0.3">
      <c r="B25" s="27" t="s">
        <v>27</v>
      </c>
      <c r="C25" s="32">
        <v>1.99</v>
      </c>
      <c r="E25" s="16" t="s">
        <v>52</v>
      </c>
      <c r="F25" s="37">
        <v>1.2</v>
      </c>
      <c r="G25" s="15">
        <v>150</v>
      </c>
      <c r="H25" s="39">
        <f t="shared" si="1"/>
        <v>180</v>
      </c>
      <c r="K25" s="46"/>
      <c r="L25" s="47" t="s">
        <v>56</v>
      </c>
      <c r="M25" s="41">
        <f>SUM(M21:M24)</f>
        <v>775.5</v>
      </c>
      <c r="O25" s="62"/>
      <c r="P25" s="62"/>
      <c r="Q25" s="62"/>
      <c r="R25" s="65" t="s">
        <v>57</v>
      </c>
      <c r="S25" s="66">
        <v>1.8</v>
      </c>
      <c r="T25" s="62"/>
      <c r="U25" s="62"/>
    </row>
    <row r="26" spans="2:21" ht="15.75" thickBot="1" x14ac:dyDescent="0.3">
      <c r="E26" s="16" t="s">
        <v>53</v>
      </c>
      <c r="F26" s="37">
        <v>1.2</v>
      </c>
      <c r="G26" s="15">
        <v>150</v>
      </c>
      <c r="H26" s="39">
        <f t="shared" si="1"/>
        <v>180</v>
      </c>
      <c r="O26" s="62"/>
      <c r="P26" s="62"/>
      <c r="Q26" s="62"/>
      <c r="R26" s="67" t="s">
        <v>47</v>
      </c>
      <c r="S26" s="68">
        <v>1.2</v>
      </c>
      <c r="T26" s="62"/>
      <c r="U26" s="62"/>
    </row>
    <row r="27" spans="2:21" ht="15.75" thickBot="1" x14ac:dyDescent="0.3">
      <c r="B27" s="13" t="s">
        <v>28</v>
      </c>
      <c r="E27" s="16" t="s">
        <v>54</v>
      </c>
      <c r="F27" s="37">
        <v>1.5</v>
      </c>
      <c r="G27" s="15">
        <v>250</v>
      </c>
      <c r="H27" s="39">
        <f t="shared" si="1"/>
        <v>375</v>
      </c>
      <c r="J27" s="5" t="s">
        <v>37</v>
      </c>
      <c r="O27" s="62"/>
      <c r="P27" s="62"/>
      <c r="Q27" s="62"/>
      <c r="R27" s="62"/>
      <c r="S27" s="62"/>
      <c r="T27" s="62"/>
      <c r="U27" s="62"/>
    </row>
    <row r="28" spans="2:21" ht="15.75" thickBot="1" x14ac:dyDescent="0.3">
      <c r="B28" s="23" t="s">
        <v>29</v>
      </c>
      <c r="C28" s="24">
        <v>500</v>
      </c>
      <c r="E28" s="17" t="s">
        <v>55</v>
      </c>
      <c r="F28" s="37">
        <v>0.7</v>
      </c>
      <c r="G28" s="18">
        <v>400</v>
      </c>
      <c r="H28" s="39">
        <f t="shared" si="1"/>
        <v>280</v>
      </c>
      <c r="O28" s="62"/>
      <c r="P28" s="62"/>
      <c r="Q28" s="62"/>
      <c r="R28" s="62"/>
      <c r="S28" s="62"/>
      <c r="T28" s="62"/>
      <c r="U28" s="62"/>
    </row>
    <row r="29" spans="2:21" ht="15.75" thickBot="1" x14ac:dyDescent="0.3">
      <c r="B29" s="25" t="s">
        <v>30</v>
      </c>
      <c r="C29" s="26">
        <v>400</v>
      </c>
      <c r="G29" s="40" t="s">
        <v>56</v>
      </c>
      <c r="H29" s="41">
        <f>SUM(H21:H28)</f>
        <v>2807.5</v>
      </c>
      <c r="J29" s="1" t="s">
        <v>38</v>
      </c>
      <c r="K29" s="3" t="s">
        <v>76</v>
      </c>
      <c r="L29" s="3" t="s">
        <v>12</v>
      </c>
    </row>
    <row r="30" spans="2:21" ht="15.75" thickBot="1" x14ac:dyDescent="0.3">
      <c r="B30" s="27" t="s">
        <v>31</v>
      </c>
      <c r="C30" s="34">
        <f>C28*C24+(C25*C29)</f>
        <v>2041</v>
      </c>
      <c r="E30" s="5" t="s">
        <v>35</v>
      </c>
      <c r="J30" s="12" t="s">
        <v>82</v>
      </c>
      <c r="K30" s="9">
        <v>1000</v>
      </c>
      <c r="L30" s="45">
        <v>48</v>
      </c>
    </row>
    <row r="31" spans="2:21" ht="15.75" thickBot="1" x14ac:dyDescent="0.3">
      <c r="E31" s="5" t="s">
        <v>36</v>
      </c>
      <c r="F31" s="2" t="s">
        <v>9</v>
      </c>
      <c r="G31" s="5" t="s">
        <v>10</v>
      </c>
      <c r="H31" s="5" t="s">
        <v>11</v>
      </c>
      <c r="J31" s="28" t="s">
        <v>74</v>
      </c>
      <c r="K31" s="30">
        <v>1000</v>
      </c>
      <c r="L31" s="45">
        <v>99</v>
      </c>
    </row>
    <row r="32" spans="2:21" ht="15.75" thickBot="1" x14ac:dyDescent="0.3">
      <c r="B32" s="13" t="s">
        <v>32</v>
      </c>
      <c r="E32" s="73" t="s">
        <v>81</v>
      </c>
      <c r="F32" s="37">
        <v>1</v>
      </c>
      <c r="G32" s="15">
        <v>200</v>
      </c>
      <c r="H32" s="39">
        <f>G32*F32</f>
        <v>200</v>
      </c>
      <c r="K32" s="40" t="s">
        <v>56</v>
      </c>
      <c r="L32" s="45">
        <f>L30+L31</f>
        <v>147</v>
      </c>
    </row>
    <row r="33" spans="2:21" x14ac:dyDescent="0.25">
      <c r="B33" s="23" t="s">
        <v>33</v>
      </c>
      <c r="C33" s="35">
        <f>C30</f>
        <v>2041</v>
      </c>
      <c r="E33" s="16" t="s">
        <v>59</v>
      </c>
      <c r="F33" s="37">
        <v>2.5</v>
      </c>
      <c r="G33" s="15">
        <v>650</v>
      </c>
      <c r="H33" s="39">
        <f t="shared" ref="H33:H39" si="2">G33*F33</f>
        <v>1625</v>
      </c>
    </row>
    <row r="34" spans="2:21" ht="15.75" thickBot="1" x14ac:dyDescent="0.3">
      <c r="B34" s="27" t="s">
        <v>34</v>
      </c>
      <c r="C34" s="36">
        <f>C20</f>
        <v>279.95999999999998</v>
      </c>
      <c r="E34" s="16" t="s">
        <v>60</v>
      </c>
      <c r="F34" s="37">
        <v>2</v>
      </c>
      <c r="G34" s="15">
        <v>200</v>
      </c>
      <c r="H34" s="39">
        <f t="shared" si="2"/>
        <v>400</v>
      </c>
      <c r="O34" s="62"/>
      <c r="P34" s="62"/>
      <c r="Q34" s="62"/>
      <c r="R34" s="62"/>
      <c r="S34" s="62"/>
      <c r="T34" s="62"/>
      <c r="U34" s="62"/>
    </row>
    <row r="35" spans="2:21" ht="15.75" thickBot="1" x14ac:dyDescent="0.3">
      <c r="E35" s="16" t="s">
        <v>61</v>
      </c>
      <c r="F35" s="37">
        <v>1.5</v>
      </c>
      <c r="G35" s="15">
        <v>150</v>
      </c>
      <c r="H35" s="39">
        <f t="shared" si="2"/>
        <v>225</v>
      </c>
      <c r="J35" s="5" t="s">
        <v>86</v>
      </c>
    </row>
    <row r="36" spans="2:21" ht="15.75" thickBot="1" x14ac:dyDescent="0.3">
      <c r="B36" s="5" t="s">
        <v>91</v>
      </c>
      <c r="E36" s="16" t="s">
        <v>64</v>
      </c>
      <c r="F36" s="37">
        <v>0.8</v>
      </c>
      <c r="G36" s="15">
        <v>200</v>
      </c>
      <c r="H36" s="39">
        <f t="shared" si="2"/>
        <v>160</v>
      </c>
      <c r="J36" s="21" t="s">
        <v>84</v>
      </c>
      <c r="K36" s="55">
        <v>1550.5</v>
      </c>
    </row>
    <row r="37" spans="2:21" ht="15.75" thickBot="1" x14ac:dyDescent="0.3">
      <c r="B37" s="5" t="s">
        <v>92</v>
      </c>
      <c r="E37" s="16" t="s">
        <v>62</v>
      </c>
      <c r="F37" s="37">
        <v>0</v>
      </c>
      <c r="G37" s="15">
        <v>900</v>
      </c>
      <c r="H37" s="39">
        <f t="shared" si="2"/>
        <v>0</v>
      </c>
      <c r="J37" s="15" t="s">
        <v>85</v>
      </c>
      <c r="K37" s="37">
        <v>1580</v>
      </c>
    </row>
    <row r="38" spans="2:21" ht="15.75" thickBot="1" x14ac:dyDescent="0.3">
      <c r="B38" s="17" t="s">
        <v>93</v>
      </c>
      <c r="C38" s="60">
        <v>300</v>
      </c>
      <c r="E38" s="16" t="s">
        <v>63</v>
      </c>
      <c r="F38" s="37">
        <v>0</v>
      </c>
      <c r="G38" s="15">
        <v>900</v>
      </c>
      <c r="H38" s="39">
        <f t="shared" si="2"/>
        <v>0</v>
      </c>
      <c r="J38" s="79" t="s">
        <v>95</v>
      </c>
      <c r="K38" s="80">
        <v>1650</v>
      </c>
    </row>
    <row r="39" spans="2:21" ht="15.75" thickBot="1" x14ac:dyDescent="0.3">
      <c r="B39" s="40" t="s">
        <v>56</v>
      </c>
      <c r="C39" s="60">
        <v>300</v>
      </c>
      <c r="E39" s="17" t="s">
        <v>65</v>
      </c>
      <c r="F39" s="37">
        <v>1</v>
      </c>
      <c r="G39" s="18">
        <v>400</v>
      </c>
      <c r="H39" s="39">
        <f t="shared" si="2"/>
        <v>400</v>
      </c>
      <c r="J39" s="15" t="s">
        <v>88</v>
      </c>
      <c r="K39" s="37">
        <v>1700</v>
      </c>
    </row>
    <row r="40" spans="2:21" x14ac:dyDescent="0.25">
      <c r="G40" s="40" t="s">
        <v>56</v>
      </c>
      <c r="H40" s="42">
        <f>SUM(H32:H39)</f>
        <v>3010</v>
      </c>
      <c r="J40" s="58" t="s">
        <v>56</v>
      </c>
      <c r="K40" s="59">
        <v>1650</v>
      </c>
    </row>
    <row r="43" spans="2:21" hidden="1" x14ac:dyDescent="0.25">
      <c r="C43">
        <v>10</v>
      </c>
    </row>
    <row r="44" spans="2:21" hidden="1" x14ac:dyDescent="0.25">
      <c r="C44">
        <v>9</v>
      </c>
    </row>
    <row r="45" spans="2:21" hidden="1" x14ac:dyDescent="0.25">
      <c r="C45">
        <v>8</v>
      </c>
    </row>
    <row r="46" spans="2:21" hidden="1" x14ac:dyDescent="0.25">
      <c r="C46">
        <v>7</v>
      </c>
    </row>
    <row r="47" spans="2:21" hidden="1" x14ac:dyDescent="0.25">
      <c r="C47">
        <v>6</v>
      </c>
    </row>
    <row r="48" spans="2:21" hidden="1" x14ac:dyDescent="0.25">
      <c r="C48">
        <v>5</v>
      </c>
    </row>
    <row r="49" spans="3:13" hidden="1" x14ac:dyDescent="0.25">
      <c r="C49">
        <v>4</v>
      </c>
    </row>
    <row r="50" spans="3:13" hidden="1" x14ac:dyDescent="0.25">
      <c r="C50">
        <v>3</v>
      </c>
    </row>
    <row r="51" spans="3:13" hidden="1" x14ac:dyDescent="0.25">
      <c r="C51">
        <v>2</v>
      </c>
    </row>
    <row r="52" spans="3:13" hidden="1" x14ac:dyDescent="0.25">
      <c r="C52">
        <v>1</v>
      </c>
    </row>
    <row r="53" spans="3:13" ht="15.75" thickBot="1" x14ac:dyDescent="0.3"/>
    <row r="54" spans="3:13" ht="15.75" thickBot="1" x14ac:dyDescent="0.3">
      <c r="E54" s="13" t="s">
        <v>39</v>
      </c>
      <c r="J54" s="5" t="s">
        <v>83</v>
      </c>
    </row>
    <row r="55" spans="3:13" ht="15.75" thickBot="1" x14ac:dyDescent="0.3">
      <c r="E55" s="77" t="s">
        <v>11</v>
      </c>
      <c r="F55" s="74">
        <f>H40+H29+H16+C34+C33</f>
        <v>10273.459999999999</v>
      </c>
      <c r="H55" s="62"/>
      <c r="I55" s="62"/>
      <c r="J55" s="56" t="s">
        <v>87</v>
      </c>
      <c r="K55" s="57">
        <v>1480</v>
      </c>
      <c r="L55" s="62"/>
      <c r="M55" s="62"/>
    </row>
    <row r="56" spans="3:13" ht="15.75" thickBot="1" x14ac:dyDescent="0.3">
      <c r="E56" s="72" t="s">
        <v>2</v>
      </c>
      <c r="F56" s="75">
        <f>M25+L32+K15+K40+K58</f>
        <v>5002.5</v>
      </c>
      <c r="H56" s="62"/>
      <c r="I56" s="62"/>
      <c r="J56" s="21" t="s">
        <v>89</v>
      </c>
      <c r="K56" s="55">
        <v>1580</v>
      </c>
      <c r="L56" s="62"/>
      <c r="M56" s="62"/>
    </row>
    <row r="57" spans="3:13" ht="15.75" thickBot="1" x14ac:dyDescent="0.3">
      <c r="E57" s="78" t="s">
        <v>40</v>
      </c>
      <c r="F57" s="76">
        <f>F55-F56</f>
        <v>5270.9599999999991</v>
      </c>
      <c r="H57" s="62"/>
      <c r="I57" s="62"/>
      <c r="J57" s="21" t="s">
        <v>90</v>
      </c>
      <c r="K57" s="55">
        <v>1700</v>
      </c>
      <c r="L57" s="62"/>
      <c r="M57" s="62"/>
    </row>
    <row r="58" spans="3:13" x14ac:dyDescent="0.25">
      <c r="H58" s="62"/>
      <c r="I58" s="62"/>
      <c r="J58" s="40" t="s">
        <v>56</v>
      </c>
      <c r="K58" s="41">
        <v>1480</v>
      </c>
      <c r="L58" s="62"/>
      <c r="M58" s="62"/>
    </row>
    <row r="59" spans="3:13" x14ac:dyDescent="0.25">
      <c r="G59" s="62"/>
      <c r="H59" s="62"/>
      <c r="I59" s="62"/>
      <c r="L59" s="62"/>
      <c r="M59" s="62"/>
    </row>
  </sheetData>
  <dataValidations count="3">
    <dataValidation type="list" allowBlank="1" showInputMessage="1" showErrorMessage="1" sqref="J12 E32">
      <formula1>$P$12:$P$13</formula1>
    </dataValidation>
    <dataValidation type="list" allowBlank="1" showInputMessage="1" showErrorMessage="1" sqref="E8 I56">
      <formula1>$R$20:$R$26</formula1>
    </dataValidation>
    <dataValidation type="list" allowBlank="1" showInputMessage="1" showErrorMessage="1" sqref="C14">
      <formula1>$C$43:$C$52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B4" zoomScale="60" zoomScaleNormal="60" zoomScaleSheetLayoutView="85" workbookViewId="0">
      <selection activeCell="B18" sqref="B18:C20"/>
    </sheetView>
  </sheetViews>
  <sheetFormatPr defaultRowHeight="15" x14ac:dyDescent="0.25"/>
  <cols>
    <col min="1" max="1" width="2.5703125" hidden="1" customWidth="1"/>
    <col min="2" max="2" width="33.28515625" bestFit="1" customWidth="1"/>
    <col min="3" max="3" width="38.7109375" customWidth="1"/>
    <col min="4" max="4" width="3.5703125" customWidth="1"/>
    <col min="5" max="5" width="26.85546875" bestFit="1" customWidth="1"/>
    <col min="6" max="6" width="7.28515625" customWidth="1"/>
    <col min="7" max="7" width="20.140625" customWidth="1"/>
    <col min="8" max="8" width="17" customWidth="1"/>
    <col min="9" max="9" width="2.5703125" customWidth="1"/>
    <col min="10" max="10" width="32.5703125" bestFit="1" customWidth="1"/>
    <col min="11" max="11" width="15.7109375" customWidth="1"/>
    <col min="12" max="12" width="10.7109375" bestFit="1" customWidth="1"/>
    <col min="16" max="16" width="15.7109375" hidden="1" customWidth="1"/>
    <col min="17" max="19" width="0" hidden="1" customWidth="1"/>
  </cols>
  <sheetData>
    <row r="1" spans="2:17" x14ac:dyDescent="0.25">
      <c r="C1" s="7"/>
    </row>
    <row r="2" spans="2:17" ht="38.25" customHeight="1" thickBot="1" x14ac:dyDescent="0.3">
      <c r="C2" s="7"/>
    </row>
    <row r="3" spans="2:17" ht="15.75" thickBot="1" x14ac:dyDescent="0.3">
      <c r="B3" s="1" t="s">
        <v>0</v>
      </c>
      <c r="C3" s="31"/>
      <c r="E3" s="5" t="s">
        <v>1</v>
      </c>
      <c r="J3" s="5" t="s">
        <v>77</v>
      </c>
    </row>
    <row r="4" spans="2:17" ht="15.75" thickBot="1" x14ac:dyDescent="0.3"/>
    <row r="5" spans="2:17" ht="15.75" thickBot="1" x14ac:dyDescent="0.3">
      <c r="B5" s="5" t="s">
        <v>3</v>
      </c>
      <c r="E5" s="5" t="s">
        <v>4</v>
      </c>
      <c r="J5" s="1" t="s">
        <v>5</v>
      </c>
    </row>
    <row r="6" spans="2:17" ht="15.75" thickBot="1" x14ac:dyDescent="0.3"/>
    <row r="7" spans="2:17" ht="15.75" thickBot="1" x14ac:dyDescent="0.3">
      <c r="B7" s="22" t="s">
        <v>6</v>
      </c>
      <c r="C7" s="21">
        <v>2500</v>
      </c>
      <c r="E7" s="13" t="s">
        <v>8</v>
      </c>
      <c r="F7" s="14" t="s">
        <v>9</v>
      </c>
      <c r="G7" s="13" t="s">
        <v>10</v>
      </c>
      <c r="H7" s="13" t="s">
        <v>11</v>
      </c>
      <c r="I7" s="7"/>
      <c r="J7" s="19" t="s">
        <v>79</v>
      </c>
      <c r="K7" s="19" t="s">
        <v>12</v>
      </c>
      <c r="P7" s="31"/>
    </row>
    <row r="8" spans="2:17" ht="15.75" thickBot="1" x14ac:dyDescent="0.3">
      <c r="B8" s="20" t="s">
        <v>7</v>
      </c>
      <c r="C8" s="9">
        <v>1000</v>
      </c>
      <c r="E8" s="16" t="s">
        <v>42</v>
      </c>
      <c r="F8" s="37">
        <f>VLOOKUP(E8,R20:S26,2,0)</f>
        <v>1</v>
      </c>
      <c r="G8" s="15">
        <v>400</v>
      </c>
      <c r="H8" s="39">
        <f t="shared" ref="H8:H15" si="0">F8*G8</f>
        <v>400</v>
      </c>
      <c r="J8" s="15" t="s">
        <v>66</v>
      </c>
      <c r="K8" s="43">
        <v>80</v>
      </c>
      <c r="P8" s="31"/>
    </row>
    <row r="9" spans="2:17" x14ac:dyDescent="0.25">
      <c r="E9" s="16" t="s">
        <v>42</v>
      </c>
      <c r="F9" s="37">
        <v>1</v>
      </c>
      <c r="G9" s="15">
        <v>300</v>
      </c>
      <c r="H9" s="39">
        <f t="shared" si="0"/>
        <v>300</v>
      </c>
      <c r="J9" s="15" t="s">
        <v>62</v>
      </c>
      <c r="K9" s="43">
        <v>100</v>
      </c>
      <c r="P9" s="31"/>
    </row>
    <row r="10" spans="2:17" x14ac:dyDescent="0.25">
      <c r="E10" s="16" t="s">
        <v>43</v>
      </c>
      <c r="F10" s="37">
        <v>1</v>
      </c>
      <c r="G10" s="15">
        <v>200</v>
      </c>
      <c r="H10" s="39">
        <f t="shared" si="0"/>
        <v>200</v>
      </c>
      <c r="J10" s="15" t="s">
        <v>67</v>
      </c>
      <c r="K10" s="43">
        <v>70</v>
      </c>
      <c r="P10" s="31"/>
    </row>
    <row r="11" spans="2:17" ht="15.75" thickBot="1" x14ac:dyDescent="0.3">
      <c r="E11" s="16" t="s">
        <v>44</v>
      </c>
      <c r="F11" s="37">
        <v>0.5</v>
      </c>
      <c r="G11" s="15">
        <v>120</v>
      </c>
      <c r="H11" s="39">
        <f t="shared" si="0"/>
        <v>60</v>
      </c>
      <c r="J11" s="15" t="s">
        <v>68</v>
      </c>
      <c r="K11" s="43">
        <v>200</v>
      </c>
      <c r="P11" s="31"/>
    </row>
    <row r="12" spans="2:17" ht="15.75" thickBot="1" x14ac:dyDescent="0.3">
      <c r="B12" s="13" t="s">
        <v>13</v>
      </c>
      <c r="E12" s="16" t="s">
        <v>45</v>
      </c>
      <c r="F12" s="37">
        <v>2.5</v>
      </c>
      <c r="G12" s="15">
        <v>250</v>
      </c>
      <c r="H12" s="39">
        <f t="shared" si="0"/>
        <v>625</v>
      </c>
      <c r="J12" s="15" t="s">
        <v>69</v>
      </c>
      <c r="K12" s="43">
        <f>VLOOKUP(J12,P12:Q13,2,0)</f>
        <v>280</v>
      </c>
      <c r="P12" s="15" t="s">
        <v>69</v>
      </c>
      <c r="Q12">
        <v>280</v>
      </c>
    </row>
    <row r="13" spans="2:17" ht="30" x14ac:dyDescent="0.25">
      <c r="B13" s="23" t="s">
        <v>14</v>
      </c>
      <c r="C13" s="54" t="s">
        <v>41</v>
      </c>
      <c r="E13" s="16" t="s">
        <v>46</v>
      </c>
      <c r="F13" s="37">
        <v>1</v>
      </c>
      <c r="G13" s="15">
        <v>100</v>
      </c>
      <c r="H13" s="39">
        <f t="shared" si="0"/>
        <v>100</v>
      </c>
      <c r="J13" s="15" t="s">
        <v>70</v>
      </c>
      <c r="K13" s="43">
        <v>60</v>
      </c>
      <c r="P13" s="31" t="s">
        <v>81</v>
      </c>
      <c r="Q13">
        <v>140</v>
      </c>
    </row>
    <row r="14" spans="2:17" ht="15.75" thickBot="1" x14ac:dyDescent="0.3">
      <c r="B14" s="25" t="s">
        <v>15</v>
      </c>
      <c r="C14" s="26">
        <v>8</v>
      </c>
      <c r="E14" s="16" t="s">
        <v>57</v>
      </c>
      <c r="F14" s="37">
        <v>1.8</v>
      </c>
      <c r="G14" s="18">
        <v>250</v>
      </c>
      <c r="H14" s="39">
        <f t="shared" si="0"/>
        <v>450</v>
      </c>
      <c r="J14" s="15" t="s">
        <v>71</v>
      </c>
      <c r="K14" s="43">
        <v>300</v>
      </c>
      <c r="P14" s="31"/>
    </row>
    <row r="15" spans="2:17" ht="15.75" thickBot="1" x14ac:dyDescent="0.3">
      <c r="B15" s="27" t="s">
        <v>16</v>
      </c>
      <c r="C15" s="32">
        <v>69.989999999999995</v>
      </c>
      <c r="E15" s="17" t="s">
        <v>47</v>
      </c>
      <c r="F15" s="38">
        <v>1.2</v>
      </c>
      <c r="G15" s="18">
        <v>250</v>
      </c>
      <c r="H15" s="39">
        <f t="shared" si="0"/>
        <v>300</v>
      </c>
      <c r="J15" s="40" t="s">
        <v>56</v>
      </c>
      <c r="K15" s="44">
        <f>SUM(K8:K14)</f>
        <v>1090</v>
      </c>
      <c r="P15" s="31"/>
    </row>
    <row r="16" spans="2:17" x14ac:dyDescent="0.25">
      <c r="G16" s="40" t="s">
        <v>56</v>
      </c>
      <c r="H16" s="41">
        <f>SUM(H8:H14)</f>
        <v>2135</v>
      </c>
      <c r="P16" s="31"/>
    </row>
    <row r="17" spans="2:19" ht="15.75" thickBot="1" x14ac:dyDescent="0.3">
      <c r="N17" s="31"/>
      <c r="O17" s="31"/>
      <c r="P17" s="31"/>
    </row>
    <row r="18" spans="2:19" ht="15.75" thickBot="1" x14ac:dyDescent="0.3">
      <c r="B18" s="1" t="s">
        <v>17</v>
      </c>
      <c r="E18" s="5" t="s">
        <v>20</v>
      </c>
      <c r="J18" s="5" t="s">
        <v>21</v>
      </c>
    </row>
    <row r="19" spans="2:19" ht="15.75" thickBot="1" x14ac:dyDescent="0.3">
      <c r="B19" s="4" t="s">
        <v>18</v>
      </c>
      <c r="C19" s="24">
        <f>C14</f>
        <v>8</v>
      </c>
    </row>
    <row r="20" spans="2:19" ht="15.75" thickBot="1" x14ac:dyDescent="0.3">
      <c r="B20" s="10" t="s">
        <v>19</v>
      </c>
      <c r="C20" s="32">
        <f>C14*C15</f>
        <v>559.91999999999996</v>
      </c>
      <c r="E20" s="5" t="s">
        <v>8</v>
      </c>
      <c r="F20" s="2" t="s">
        <v>9</v>
      </c>
      <c r="G20" s="5" t="s">
        <v>10</v>
      </c>
      <c r="H20" s="5" t="s">
        <v>11</v>
      </c>
      <c r="J20" s="1" t="s">
        <v>8</v>
      </c>
      <c r="K20" s="1" t="s">
        <v>22</v>
      </c>
      <c r="L20" s="5" t="s">
        <v>23</v>
      </c>
      <c r="M20" s="3" t="s">
        <v>12</v>
      </c>
      <c r="R20" s="16" t="s">
        <v>42</v>
      </c>
      <c r="S20" s="37">
        <v>1</v>
      </c>
    </row>
    <row r="21" spans="2:19" ht="15.75" thickBot="1" x14ac:dyDescent="0.3">
      <c r="C21" s="6"/>
      <c r="E21" s="16" t="s">
        <v>48</v>
      </c>
      <c r="F21" s="37">
        <v>0.7</v>
      </c>
      <c r="G21" s="15">
        <v>450</v>
      </c>
      <c r="H21" s="39">
        <f>F21*G21</f>
        <v>315</v>
      </c>
      <c r="J21" s="16" t="s">
        <v>72</v>
      </c>
      <c r="K21" s="15">
        <v>800</v>
      </c>
      <c r="L21" s="37">
        <v>0.11</v>
      </c>
      <c r="M21" s="39">
        <f>K21*L21</f>
        <v>88</v>
      </c>
      <c r="O21" t="s">
        <v>94</v>
      </c>
      <c r="R21" s="16" t="s">
        <v>43</v>
      </c>
      <c r="S21" s="37">
        <v>1</v>
      </c>
    </row>
    <row r="22" spans="2:19" ht="15.75" thickBot="1" x14ac:dyDescent="0.3">
      <c r="B22" s="13" t="s">
        <v>24</v>
      </c>
      <c r="E22" s="16" t="s">
        <v>49</v>
      </c>
      <c r="F22" s="37">
        <v>1.2</v>
      </c>
      <c r="G22" s="15">
        <v>400</v>
      </c>
      <c r="H22" s="39">
        <f t="shared" ref="H22:H28" si="1">F22*G22</f>
        <v>480</v>
      </c>
      <c r="J22" s="16" t="s">
        <v>73</v>
      </c>
      <c r="K22" s="15">
        <v>500</v>
      </c>
      <c r="L22" s="37">
        <v>0.55000000000000004</v>
      </c>
      <c r="M22" s="39">
        <f>K22*L22</f>
        <v>275</v>
      </c>
      <c r="R22" s="16" t="s">
        <v>44</v>
      </c>
      <c r="S22" s="37">
        <v>0.5</v>
      </c>
    </row>
    <row r="23" spans="2:19" x14ac:dyDescent="0.25">
      <c r="B23" s="23" t="s">
        <v>25</v>
      </c>
      <c r="C23" s="24">
        <v>900</v>
      </c>
      <c r="E23" s="16" t="s">
        <v>51</v>
      </c>
      <c r="F23" s="37">
        <v>1.99</v>
      </c>
      <c r="G23" s="15">
        <v>347</v>
      </c>
      <c r="H23" s="39">
        <f t="shared" si="1"/>
        <v>690.53</v>
      </c>
      <c r="J23" s="16" t="s">
        <v>78</v>
      </c>
      <c r="K23" s="15">
        <v>250</v>
      </c>
      <c r="L23" s="37">
        <v>0.81</v>
      </c>
      <c r="M23" s="39">
        <f>K23*L23</f>
        <v>202.5</v>
      </c>
      <c r="R23" s="16" t="s">
        <v>45</v>
      </c>
      <c r="S23" s="37">
        <v>2.5</v>
      </c>
    </row>
    <row r="24" spans="2:19" x14ac:dyDescent="0.25">
      <c r="B24" s="25" t="s">
        <v>26</v>
      </c>
      <c r="C24" s="33">
        <v>2.4900000000000002</v>
      </c>
      <c r="E24" s="16" t="s">
        <v>50</v>
      </c>
      <c r="F24" s="37">
        <v>2.5</v>
      </c>
      <c r="G24" s="15">
        <v>200</v>
      </c>
      <c r="H24" s="39">
        <f t="shared" si="1"/>
        <v>500</v>
      </c>
      <c r="J24" s="16" t="s">
        <v>80</v>
      </c>
      <c r="K24" s="15">
        <v>500</v>
      </c>
      <c r="L24" s="37">
        <v>0.42</v>
      </c>
      <c r="M24" s="39">
        <f>K24*L24</f>
        <v>210</v>
      </c>
      <c r="R24" s="16" t="s">
        <v>46</v>
      </c>
      <c r="S24" s="37">
        <v>1</v>
      </c>
    </row>
    <row r="25" spans="2:19" ht="15.75" thickBot="1" x14ac:dyDescent="0.3">
      <c r="B25" s="27" t="s">
        <v>27</v>
      </c>
      <c r="C25" s="32">
        <v>1.99</v>
      </c>
      <c r="E25" s="16" t="s">
        <v>52</v>
      </c>
      <c r="F25" s="37">
        <v>1.2</v>
      </c>
      <c r="G25" s="15">
        <v>150</v>
      </c>
      <c r="H25" s="39">
        <f t="shared" si="1"/>
        <v>180</v>
      </c>
      <c r="K25" s="46"/>
      <c r="L25" s="47" t="s">
        <v>56</v>
      </c>
      <c r="M25" s="41">
        <f>SUM(M21:M24)</f>
        <v>775.5</v>
      </c>
      <c r="R25" s="16" t="s">
        <v>57</v>
      </c>
      <c r="S25" s="37">
        <v>1.8</v>
      </c>
    </row>
    <row r="26" spans="2:19" ht="15.75" thickBot="1" x14ac:dyDescent="0.3">
      <c r="E26" s="16" t="s">
        <v>53</v>
      </c>
      <c r="F26" s="37">
        <v>1.2</v>
      </c>
      <c r="G26" s="15">
        <v>150</v>
      </c>
      <c r="H26" s="39">
        <f t="shared" si="1"/>
        <v>180</v>
      </c>
      <c r="R26" s="17" t="s">
        <v>47</v>
      </c>
      <c r="S26" s="38">
        <v>1.2</v>
      </c>
    </row>
    <row r="27" spans="2:19" ht="15.75" thickBot="1" x14ac:dyDescent="0.3">
      <c r="B27" s="13" t="s">
        <v>28</v>
      </c>
      <c r="E27" s="16" t="s">
        <v>54</v>
      </c>
      <c r="F27" s="37">
        <v>1.5</v>
      </c>
      <c r="G27" s="15">
        <v>250</v>
      </c>
      <c r="H27" s="39">
        <f t="shared" si="1"/>
        <v>375</v>
      </c>
      <c r="J27" s="5" t="s">
        <v>37</v>
      </c>
    </row>
    <row r="28" spans="2:19" ht="15.75" thickBot="1" x14ac:dyDescent="0.3">
      <c r="B28" s="23" t="s">
        <v>29</v>
      </c>
      <c r="C28" s="24">
        <v>500</v>
      </c>
      <c r="E28" s="17" t="s">
        <v>55</v>
      </c>
      <c r="F28" s="37">
        <v>0.7</v>
      </c>
      <c r="G28" s="18">
        <v>400</v>
      </c>
      <c r="H28" s="39">
        <f t="shared" si="1"/>
        <v>280</v>
      </c>
    </row>
    <row r="29" spans="2:19" ht="15.75" thickBot="1" x14ac:dyDescent="0.3">
      <c r="B29" s="25" t="s">
        <v>30</v>
      </c>
      <c r="C29" s="26">
        <v>400</v>
      </c>
      <c r="G29" s="40" t="s">
        <v>56</v>
      </c>
      <c r="H29" s="41">
        <f>SUM(H21:H28)</f>
        <v>3000.5299999999997</v>
      </c>
      <c r="J29" s="1" t="s">
        <v>38</v>
      </c>
      <c r="K29" s="3" t="s">
        <v>76</v>
      </c>
      <c r="L29" s="3" t="s">
        <v>12</v>
      </c>
    </row>
    <row r="30" spans="2:19" ht="15.75" thickBot="1" x14ac:dyDescent="0.3">
      <c r="B30" s="27" t="s">
        <v>31</v>
      </c>
      <c r="C30" s="34">
        <f>C28*C24+(C25*C29)</f>
        <v>2041</v>
      </c>
      <c r="E30" s="5" t="s">
        <v>35</v>
      </c>
      <c r="J30" s="12" t="s">
        <v>82</v>
      </c>
      <c r="K30" s="9">
        <v>1000</v>
      </c>
      <c r="L30" s="45">
        <v>48</v>
      </c>
    </row>
    <row r="31" spans="2:19" ht="15.75" thickBot="1" x14ac:dyDescent="0.3">
      <c r="E31" s="5" t="s">
        <v>36</v>
      </c>
      <c r="F31" s="2" t="s">
        <v>9</v>
      </c>
      <c r="G31" s="5" t="s">
        <v>10</v>
      </c>
      <c r="H31" s="5" t="s">
        <v>11</v>
      </c>
      <c r="J31" s="28" t="s">
        <v>74</v>
      </c>
      <c r="K31" s="30">
        <v>1000</v>
      </c>
      <c r="L31" s="45">
        <v>99</v>
      </c>
    </row>
    <row r="32" spans="2:19" ht="15.75" thickBot="1" x14ac:dyDescent="0.3">
      <c r="B32" s="13" t="s">
        <v>32</v>
      </c>
      <c r="E32" s="73" t="s">
        <v>69</v>
      </c>
      <c r="F32" s="37">
        <v>2</v>
      </c>
      <c r="G32" s="15">
        <v>300</v>
      </c>
      <c r="H32" s="39">
        <f>G32*F32</f>
        <v>600</v>
      </c>
      <c r="K32" s="40" t="s">
        <v>56</v>
      </c>
      <c r="L32" s="45">
        <f>L30+L31</f>
        <v>147</v>
      </c>
    </row>
    <row r="33" spans="2:11" x14ac:dyDescent="0.25">
      <c r="B33" s="23" t="s">
        <v>33</v>
      </c>
      <c r="C33" s="35">
        <f>C30</f>
        <v>2041</v>
      </c>
      <c r="E33" s="16" t="s">
        <v>59</v>
      </c>
      <c r="F33" s="37">
        <v>2.5</v>
      </c>
      <c r="G33" s="15">
        <v>650</v>
      </c>
      <c r="H33" s="39">
        <f t="shared" ref="H33:H39" si="2">G33*F33</f>
        <v>1625</v>
      </c>
    </row>
    <row r="34" spans="2:11" ht="15.75" thickBot="1" x14ac:dyDescent="0.3">
      <c r="B34" s="27" t="s">
        <v>34</v>
      </c>
      <c r="C34" s="36">
        <f>C20</f>
        <v>559.91999999999996</v>
      </c>
      <c r="E34" s="16" t="s">
        <v>60</v>
      </c>
      <c r="F34" s="37">
        <v>2</v>
      </c>
      <c r="G34" s="15">
        <v>200</v>
      </c>
      <c r="H34" s="39">
        <f t="shared" si="2"/>
        <v>400</v>
      </c>
    </row>
    <row r="35" spans="2:11" ht="15.75" thickBot="1" x14ac:dyDescent="0.3">
      <c r="E35" s="16" t="s">
        <v>61</v>
      </c>
      <c r="F35" s="37">
        <v>1.5</v>
      </c>
      <c r="G35" s="15">
        <v>150</v>
      </c>
      <c r="H35" s="39">
        <f t="shared" si="2"/>
        <v>225</v>
      </c>
    </row>
    <row r="36" spans="2:11" ht="15.75" thickBot="1" x14ac:dyDescent="0.3">
      <c r="E36" s="16" t="s">
        <v>64</v>
      </c>
      <c r="F36" s="37">
        <v>0.8</v>
      </c>
      <c r="G36" s="15">
        <v>200</v>
      </c>
      <c r="H36" s="39">
        <f t="shared" si="2"/>
        <v>160</v>
      </c>
      <c r="J36" s="5" t="s">
        <v>86</v>
      </c>
    </row>
    <row r="37" spans="2:11" ht="15.75" thickBot="1" x14ac:dyDescent="0.3">
      <c r="B37" s="5" t="s">
        <v>91</v>
      </c>
      <c r="E37" s="16" t="s">
        <v>62</v>
      </c>
      <c r="F37" s="37">
        <v>0</v>
      </c>
      <c r="G37" s="15">
        <v>900</v>
      </c>
      <c r="H37" s="39">
        <f t="shared" si="2"/>
        <v>0</v>
      </c>
      <c r="J37" s="56" t="s">
        <v>84</v>
      </c>
      <c r="K37" s="57">
        <v>1550.5</v>
      </c>
    </row>
    <row r="38" spans="2:11" ht="15.75" thickBot="1" x14ac:dyDescent="0.3">
      <c r="B38" s="5" t="s">
        <v>92</v>
      </c>
      <c r="E38" s="16" t="s">
        <v>63</v>
      </c>
      <c r="F38" s="37">
        <v>0</v>
      </c>
      <c r="G38" s="15">
        <v>900</v>
      </c>
      <c r="H38" s="39">
        <f t="shared" si="2"/>
        <v>0</v>
      </c>
      <c r="J38" s="15" t="s">
        <v>85</v>
      </c>
      <c r="K38" s="37">
        <v>1580</v>
      </c>
    </row>
    <row r="39" spans="2:11" ht="15.75" thickBot="1" x14ac:dyDescent="0.3">
      <c r="B39" s="17" t="s">
        <v>93</v>
      </c>
      <c r="C39" s="60">
        <v>300</v>
      </c>
      <c r="E39" s="17" t="s">
        <v>65</v>
      </c>
      <c r="F39" s="37">
        <v>1</v>
      </c>
      <c r="G39" s="18">
        <v>400</v>
      </c>
      <c r="H39" s="39">
        <f t="shared" si="2"/>
        <v>400</v>
      </c>
      <c r="J39" s="15" t="s">
        <v>95</v>
      </c>
      <c r="K39" s="37">
        <v>1650</v>
      </c>
    </row>
    <row r="40" spans="2:11" ht="15.75" thickBot="1" x14ac:dyDescent="0.3">
      <c r="B40" s="40" t="s">
        <v>56</v>
      </c>
      <c r="C40" s="61">
        <v>300</v>
      </c>
      <c r="G40" s="40" t="s">
        <v>56</v>
      </c>
      <c r="H40" s="42">
        <f>SUM(H32:H39)</f>
        <v>3410</v>
      </c>
      <c r="J40" s="15" t="s">
        <v>88</v>
      </c>
      <c r="K40" s="37">
        <v>1700</v>
      </c>
    </row>
    <row r="41" spans="2:11" x14ac:dyDescent="0.25">
      <c r="J41" s="58" t="s">
        <v>56</v>
      </c>
      <c r="K41" s="59">
        <v>1550</v>
      </c>
    </row>
    <row r="43" spans="2:11" ht="15.75" thickBot="1" x14ac:dyDescent="0.3">
      <c r="C43">
        <v>10</v>
      </c>
    </row>
    <row r="44" spans="2:11" ht="15.75" thickBot="1" x14ac:dyDescent="0.3">
      <c r="C44">
        <v>9</v>
      </c>
      <c r="J44" s="5" t="s">
        <v>83</v>
      </c>
    </row>
    <row r="45" spans="2:11" ht="15.75" thickBot="1" x14ac:dyDescent="0.3">
      <c r="C45">
        <v>8</v>
      </c>
      <c r="J45" s="56" t="s">
        <v>87</v>
      </c>
      <c r="K45" s="57">
        <v>1480</v>
      </c>
    </row>
    <row r="46" spans="2:11" ht="15.75" thickBot="1" x14ac:dyDescent="0.3">
      <c r="C46">
        <v>7</v>
      </c>
      <c r="J46" s="21" t="s">
        <v>89</v>
      </c>
      <c r="K46" s="55">
        <v>1580</v>
      </c>
    </row>
    <row r="47" spans="2:11" ht="15.75" thickBot="1" x14ac:dyDescent="0.3">
      <c r="C47">
        <v>6</v>
      </c>
      <c r="J47" s="21" t="s">
        <v>90</v>
      </c>
      <c r="K47" s="55">
        <v>1700</v>
      </c>
    </row>
    <row r="48" spans="2:11" x14ac:dyDescent="0.25">
      <c r="C48">
        <v>5</v>
      </c>
      <c r="J48" s="40" t="s">
        <v>56</v>
      </c>
      <c r="K48" s="41">
        <v>1480</v>
      </c>
    </row>
    <row r="49" spans="3:11" x14ac:dyDescent="0.25">
      <c r="C49">
        <v>4</v>
      </c>
    </row>
    <row r="50" spans="3:11" ht="15.75" thickBot="1" x14ac:dyDescent="0.3">
      <c r="C50">
        <v>3</v>
      </c>
    </row>
    <row r="51" spans="3:11" ht="15.75" thickBot="1" x14ac:dyDescent="0.3">
      <c r="C51">
        <v>2</v>
      </c>
      <c r="J51" s="13" t="s">
        <v>39</v>
      </c>
      <c r="K51" s="31"/>
    </row>
    <row r="52" spans="3:11" x14ac:dyDescent="0.25">
      <c r="C52">
        <v>1</v>
      </c>
      <c r="J52" s="77" t="s">
        <v>11</v>
      </c>
      <c r="K52" s="69">
        <f>H16+H29+H40+C33+C34+C40</f>
        <v>11446.449999999999</v>
      </c>
    </row>
    <row r="53" spans="3:11" ht="15.75" thickBot="1" x14ac:dyDescent="0.3">
      <c r="J53" s="72" t="s">
        <v>2</v>
      </c>
      <c r="K53" s="70">
        <f>M25+L32+K15+K48+K41</f>
        <v>5042.5</v>
      </c>
    </row>
    <row r="54" spans="3:11" ht="15.75" thickBot="1" x14ac:dyDescent="0.3">
      <c r="J54" s="78" t="s">
        <v>40</v>
      </c>
      <c r="K54" s="71">
        <f>K52-K53</f>
        <v>6403.9499999999989</v>
      </c>
    </row>
  </sheetData>
  <dataValidations count="3">
    <dataValidation type="list" allowBlank="1" showInputMessage="1" showErrorMessage="1" sqref="E8 Q30">
      <formula1>$R$20:$R$26</formula1>
    </dataValidation>
    <dataValidation type="list" allowBlank="1" showInputMessage="1" showErrorMessage="1" sqref="J12 E32">
      <formula1>$P$12:$P$13</formula1>
    </dataValidation>
    <dataValidation type="list" allowBlank="1" showInputMessage="1" showErrorMessage="1" sqref="C14">
      <formula1>$C$40:$C$52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B10" zoomScale="70" zoomScaleNormal="70" workbookViewId="0">
      <selection activeCell="M29" sqref="M2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Welcome</vt:lpstr>
      <vt:lpstr>original</vt:lpstr>
      <vt:lpstr>Alternative 1</vt:lpstr>
      <vt:lpstr>Alternative 2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Authorised User</cp:lastModifiedBy>
  <cp:lastPrinted>2013-03-19T10:02:27Z</cp:lastPrinted>
  <dcterms:created xsi:type="dcterms:W3CDTF">2013-01-30T09:39:16Z</dcterms:created>
  <dcterms:modified xsi:type="dcterms:W3CDTF">2013-05-03T14:30:25Z</dcterms:modified>
</cp:coreProperties>
</file>